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01 - spodní stavba" sheetId="2" r:id="rId2"/>
    <sheet name="02 - Modul Container" sheetId="3" r:id="rId3"/>
    <sheet name="03 - Hromosvod - zemnící ..." sheetId="4" r:id="rId4"/>
    <sheet name="04 - vytápění" sheetId="5" r:id="rId5"/>
    <sheet name="05 - VZD" sheetId="6" r:id="rId6"/>
    <sheet name="06 - VON - vedlejší a ost..." sheetId="7" r:id="rId7"/>
    <sheet name="Pokyny pro vyplnění" sheetId="8" r:id="rId8"/>
  </sheets>
  <definedNames>
    <definedName name="_xlnm.Print_Area" localSheetId="0">'Rekapitulace stavby'!$D$4:$AO$36,'Rekapitulace stavby'!$C$42:$AQ$61</definedName>
    <definedName name="_xlnm.Print_Titles" localSheetId="0">'Rekapitulace stavby'!$52:$52</definedName>
    <definedName name="_xlnm._FilterDatabase" localSheetId="1" hidden="1">'01 - spodní stavba'!$C$99:$K$353</definedName>
    <definedName name="_xlnm.Print_Area" localSheetId="1">'01 - spodní stavba'!$C$4:$J$39,'01 - spodní stavba'!$C$45:$J$81,'01 - spodní stavba'!$C$87:$K$353</definedName>
    <definedName name="_xlnm.Print_Titles" localSheetId="1">'01 - spodní stavba'!$99:$99</definedName>
    <definedName name="_xlnm._FilterDatabase" localSheetId="2" hidden="1">'02 - Modul Container'!$C$80:$K$87</definedName>
    <definedName name="_xlnm.Print_Area" localSheetId="2">'02 - Modul Container'!$C$4:$J$39,'02 - Modul Container'!$C$45:$J$62,'02 - Modul Container'!$C$68:$K$87</definedName>
    <definedName name="_xlnm.Print_Titles" localSheetId="2">'02 - Modul Container'!$80:$80</definedName>
    <definedName name="_xlnm._FilterDatabase" localSheetId="3" hidden="1">'03 - Hromosvod - zemnící ...'!$C$82:$K$96</definedName>
    <definedName name="_xlnm.Print_Area" localSheetId="3">'03 - Hromosvod - zemnící ...'!$C$4:$J$39,'03 - Hromosvod - zemnící ...'!$C$45:$J$64,'03 - Hromosvod - zemnící ...'!$C$70:$K$96</definedName>
    <definedName name="_xlnm.Print_Titles" localSheetId="3">'03 - Hromosvod - zemnící ...'!$82:$82</definedName>
    <definedName name="_xlnm._FilterDatabase" localSheetId="4" hidden="1">'04 - vytápění'!$C$83:$K$134</definedName>
    <definedName name="_xlnm.Print_Area" localSheetId="4">'04 - vytápění'!$C$4:$J$39,'04 - vytápění'!$C$45:$J$65,'04 - vytápění'!$C$71:$K$134</definedName>
    <definedName name="_xlnm.Print_Titles" localSheetId="4">'04 - vytápění'!$83:$83</definedName>
    <definedName name="_xlnm._FilterDatabase" localSheetId="5" hidden="1">'05 - VZD'!$C$83:$K$141</definedName>
    <definedName name="_xlnm.Print_Area" localSheetId="5">'05 - VZD'!$C$4:$J$39,'05 - VZD'!$C$45:$J$65,'05 - VZD'!$C$71:$K$141</definedName>
    <definedName name="_xlnm.Print_Titles" localSheetId="5">'05 - VZD'!$83:$83</definedName>
    <definedName name="_xlnm._FilterDatabase" localSheetId="6" hidden="1">'06 - VON - vedlejší a ost...'!$C$79:$K$88</definedName>
    <definedName name="_xlnm.Print_Area" localSheetId="6">'06 - VON - vedlejší a ost...'!$C$4:$J$39,'06 - VON - vedlejší a ost...'!$C$45:$J$61,'06 - VON - vedlejší a ost...'!$C$67:$K$88</definedName>
    <definedName name="_xlnm.Print_Titles" localSheetId="6">'06 - VON - vedlejší a ost...'!$79:$79</definedName>
    <definedName name="_xlnm.Print_Area" localSheetId="7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7" l="1" r="J37"/>
  <c r="J36"/>
  <c i="1" r="AY60"/>
  <c i="7" r="J35"/>
  <c i="1" r="AX60"/>
  <c i="7" r="BI88"/>
  <c r="BH88"/>
  <c r="BG88"/>
  <c r="BF88"/>
  <c r="T88"/>
  <c r="R88"/>
  <c r="P88"/>
  <c r="BI87"/>
  <c r="BH87"/>
  <c r="BG87"/>
  <c r="BF87"/>
  <c r="T87"/>
  <c r="R87"/>
  <c r="P87"/>
  <c r="BI86"/>
  <c r="BH86"/>
  <c r="BG86"/>
  <c r="BF86"/>
  <c r="T86"/>
  <c r="R86"/>
  <c r="P86"/>
  <c r="BI85"/>
  <c r="BH85"/>
  <c r="BG85"/>
  <c r="BF85"/>
  <c r="T85"/>
  <c r="R85"/>
  <c r="P85"/>
  <c r="BI84"/>
  <c r="BH84"/>
  <c r="BG84"/>
  <c r="BF84"/>
  <c r="T84"/>
  <c r="R84"/>
  <c r="P84"/>
  <c r="BI83"/>
  <c r="BH83"/>
  <c r="BG83"/>
  <c r="BF83"/>
  <c r="T83"/>
  <c r="R83"/>
  <c r="P83"/>
  <c r="BI82"/>
  <c r="BH82"/>
  <c r="BG82"/>
  <c r="BF82"/>
  <c r="T82"/>
  <c r="R82"/>
  <c r="P82"/>
  <c r="J77"/>
  <c r="J76"/>
  <c r="F76"/>
  <c r="F74"/>
  <c r="E72"/>
  <c r="J55"/>
  <c r="J54"/>
  <c r="F54"/>
  <c r="F52"/>
  <c r="E50"/>
  <c r="J18"/>
  <c r="E18"/>
  <c r="F55"/>
  <c r="J17"/>
  <c r="J12"/>
  <c r="J52"/>
  <c r="E7"/>
  <c r="E70"/>
  <c i="6" r="J37"/>
  <c r="J36"/>
  <c i="1" r="AY59"/>
  <c i="6" r="J35"/>
  <c i="1" r="AX59"/>
  <c i="6"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4"/>
  <c r="BH134"/>
  <c r="BG134"/>
  <c r="BF134"/>
  <c r="T134"/>
  <c r="R134"/>
  <c r="P134"/>
  <c r="BI132"/>
  <c r="BH132"/>
  <c r="BG132"/>
  <c r="BF132"/>
  <c r="T132"/>
  <c r="R132"/>
  <c r="P132"/>
  <c r="BI130"/>
  <c r="BH130"/>
  <c r="BG130"/>
  <c r="BF130"/>
  <c r="T130"/>
  <c r="R130"/>
  <c r="P130"/>
  <c r="BI128"/>
  <c r="BH128"/>
  <c r="BG128"/>
  <c r="BF128"/>
  <c r="T128"/>
  <c r="R128"/>
  <c r="P128"/>
  <c r="BI127"/>
  <c r="BH127"/>
  <c r="BG127"/>
  <c r="BF127"/>
  <c r="T127"/>
  <c r="R127"/>
  <c r="P127"/>
  <c r="BI125"/>
  <c r="BH125"/>
  <c r="BG125"/>
  <c r="BF125"/>
  <c r="T125"/>
  <c r="R125"/>
  <c r="P125"/>
  <c r="BI122"/>
  <c r="BH122"/>
  <c r="BG122"/>
  <c r="BF122"/>
  <c r="T122"/>
  <c r="R122"/>
  <c r="P122"/>
  <c r="BI120"/>
  <c r="BH120"/>
  <c r="BG120"/>
  <c r="BF120"/>
  <c r="T120"/>
  <c r="R120"/>
  <c r="P120"/>
  <c r="BI118"/>
  <c r="BH118"/>
  <c r="BG118"/>
  <c r="BF118"/>
  <c r="T118"/>
  <c r="R118"/>
  <c r="P118"/>
  <c r="BI117"/>
  <c r="BH117"/>
  <c r="BG117"/>
  <c r="BF117"/>
  <c r="T117"/>
  <c r="R117"/>
  <c r="P117"/>
  <c r="BI116"/>
  <c r="BH116"/>
  <c r="BG116"/>
  <c r="BF116"/>
  <c r="T116"/>
  <c r="R116"/>
  <c r="P116"/>
  <c r="BI115"/>
  <c r="BH115"/>
  <c r="BG115"/>
  <c r="BF115"/>
  <c r="T115"/>
  <c r="R115"/>
  <c r="P115"/>
  <c r="BI114"/>
  <c r="BH114"/>
  <c r="BG114"/>
  <c r="BF114"/>
  <c r="T114"/>
  <c r="R114"/>
  <c r="P114"/>
  <c r="BI113"/>
  <c r="BH113"/>
  <c r="BG113"/>
  <c r="BF113"/>
  <c r="T113"/>
  <c r="R113"/>
  <c r="P113"/>
  <c r="BI112"/>
  <c r="BH112"/>
  <c r="BG112"/>
  <c r="BF112"/>
  <c r="T112"/>
  <c r="R112"/>
  <c r="P112"/>
  <c r="BI110"/>
  <c r="BH110"/>
  <c r="BG110"/>
  <c r="BF110"/>
  <c r="T110"/>
  <c r="R110"/>
  <c r="P110"/>
  <c r="BI109"/>
  <c r="BH109"/>
  <c r="BG109"/>
  <c r="BF109"/>
  <c r="T109"/>
  <c r="R109"/>
  <c r="P109"/>
  <c r="BI108"/>
  <c r="BH108"/>
  <c r="BG108"/>
  <c r="BF108"/>
  <c r="T108"/>
  <c r="R108"/>
  <c r="P108"/>
  <c r="BI107"/>
  <c r="BH107"/>
  <c r="BG107"/>
  <c r="BF107"/>
  <c r="T107"/>
  <c r="R107"/>
  <c r="P107"/>
  <c r="BI106"/>
  <c r="BH106"/>
  <c r="BG106"/>
  <c r="BF106"/>
  <c r="T106"/>
  <c r="R106"/>
  <c r="P106"/>
  <c r="BI104"/>
  <c r="BH104"/>
  <c r="BG104"/>
  <c r="BF104"/>
  <c r="T104"/>
  <c r="R104"/>
  <c r="P104"/>
  <c r="BI102"/>
  <c r="BH102"/>
  <c r="BG102"/>
  <c r="BF102"/>
  <c r="T102"/>
  <c r="R102"/>
  <c r="P102"/>
  <c r="BI101"/>
  <c r="BH101"/>
  <c r="BG101"/>
  <c r="BF101"/>
  <c r="T101"/>
  <c r="R101"/>
  <c r="P101"/>
  <c r="BI100"/>
  <c r="BH100"/>
  <c r="BG100"/>
  <c r="BF100"/>
  <c r="T100"/>
  <c r="R100"/>
  <c r="P100"/>
  <c r="BI99"/>
  <c r="BH99"/>
  <c r="BG99"/>
  <c r="BF99"/>
  <c r="T99"/>
  <c r="R99"/>
  <c r="P99"/>
  <c r="BI97"/>
  <c r="BH97"/>
  <c r="BG97"/>
  <c r="BF97"/>
  <c r="T97"/>
  <c r="R97"/>
  <c r="P97"/>
  <c r="BI96"/>
  <c r="BH96"/>
  <c r="BG96"/>
  <c r="BF96"/>
  <c r="T96"/>
  <c r="R96"/>
  <c r="P96"/>
  <c r="BI94"/>
  <c r="BH94"/>
  <c r="BG94"/>
  <c r="BF94"/>
  <c r="T94"/>
  <c r="R94"/>
  <c r="P94"/>
  <c r="BI93"/>
  <c r="BH93"/>
  <c r="BG93"/>
  <c r="BF93"/>
  <c r="T93"/>
  <c r="R93"/>
  <c r="P93"/>
  <c r="BI92"/>
  <c r="BH92"/>
  <c r="BG92"/>
  <c r="BF92"/>
  <c r="T92"/>
  <c r="R92"/>
  <c r="P92"/>
  <c r="BI91"/>
  <c r="BH91"/>
  <c r="BG91"/>
  <c r="BF91"/>
  <c r="T91"/>
  <c r="R91"/>
  <c r="P91"/>
  <c r="BI90"/>
  <c r="BH90"/>
  <c r="BG90"/>
  <c r="BF90"/>
  <c r="T90"/>
  <c r="R90"/>
  <c r="P90"/>
  <c r="BI88"/>
  <c r="BH88"/>
  <c r="BG88"/>
  <c r="BF88"/>
  <c r="T88"/>
  <c r="R88"/>
  <c r="P88"/>
  <c r="BI87"/>
  <c r="BH87"/>
  <c r="BG87"/>
  <c r="BF87"/>
  <c r="T87"/>
  <c r="R87"/>
  <c r="P87"/>
  <c r="J81"/>
  <c r="J80"/>
  <c r="F80"/>
  <c r="F78"/>
  <c r="E76"/>
  <c r="J55"/>
  <c r="J54"/>
  <c r="F54"/>
  <c r="F52"/>
  <c r="E50"/>
  <c r="J18"/>
  <c r="E18"/>
  <c r="F81"/>
  <c r="J17"/>
  <c r="J12"/>
  <c r="J78"/>
  <c r="E7"/>
  <c r="E48"/>
  <c i="5" r="J37"/>
  <c r="J36"/>
  <c i="1" r="AY58"/>
  <c i="5" r="J35"/>
  <c i="1" r="AX58"/>
  <c i="5"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7"/>
  <c r="BH127"/>
  <c r="BG127"/>
  <c r="BF127"/>
  <c r="T127"/>
  <c r="R127"/>
  <c r="P127"/>
  <c r="BI125"/>
  <c r="BH125"/>
  <c r="BG125"/>
  <c r="BF125"/>
  <c r="T125"/>
  <c r="R125"/>
  <c r="P125"/>
  <c r="BI123"/>
  <c r="BH123"/>
  <c r="BG123"/>
  <c r="BF123"/>
  <c r="T123"/>
  <c r="R123"/>
  <c r="P123"/>
  <c r="BI121"/>
  <c r="BH121"/>
  <c r="BG121"/>
  <c r="BF121"/>
  <c r="T121"/>
  <c r="R121"/>
  <c r="P121"/>
  <c r="BI119"/>
  <c r="BH119"/>
  <c r="BG119"/>
  <c r="BF119"/>
  <c r="T119"/>
  <c r="R119"/>
  <c r="P119"/>
  <c r="BI117"/>
  <c r="BH117"/>
  <c r="BG117"/>
  <c r="BF117"/>
  <c r="T117"/>
  <c r="R117"/>
  <c r="P117"/>
  <c r="BI115"/>
  <c r="BH115"/>
  <c r="BG115"/>
  <c r="BF115"/>
  <c r="T115"/>
  <c r="R115"/>
  <c r="P115"/>
  <c r="BI113"/>
  <c r="BH113"/>
  <c r="BG113"/>
  <c r="BF113"/>
  <c r="T113"/>
  <c r="R113"/>
  <c r="P113"/>
  <c r="BI111"/>
  <c r="BH111"/>
  <c r="BG111"/>
  <c r="BF111"/>
  <c r="T111"/>
  <c r="R111"/>
  <c r="P111"/>
  <c r="BI108"/>
  <c r="BH108"/>
  <c r="BG108"/>
  <c r="BF108"/>
  <c r="T108"/>
  <c r="R108"/>
  <c r="P108"/>
  <c r="BI106"/>
  <c r="BH106"/>
  <c r="BG106"/>
  <c r="BF106"/>
  <c r="T106"/>
  <c r="R106"/>
  <c r="P106"/>
  <c r="BI104"/>
  <c r="BH104"/>
  <c r="BG104"/>
  <c r="BF104"/>
  <c r="T104"/>
  <c r="R104"/>
  <c r="P104"/>
  <c r="BI102"/>
  <c r="BH102"/>
  <c r="BG102"/>
  <c r="BF102"/>
  <c r="T102"/>
  <c r="R102"/>
  <c r="P102"/>
  <c r="BI100"/>
  <c r="BH100"/>
  <c r="BG100"/>
  <c r="BF100"/>
  <c r="T100"/>
  <c r="R100"/>
  <c r="P100"/>
  <c r="BI97"/>
  <c r="BH97"/>
  <c r="BG97"/>
  <c r="BF97"/>
  <c r="T97"/>
  <c r="R97"/>
  <c r="P97"/>
  <c r="BI95"/>
  <c r="BH95"/>
  <c r="BG95"/>
  <c r="BF95"/>
  <c r="T95"/>
  <c r="R95"/>
  <c r="P95"/>
  <c r="BI93"/>
  <c r="BH93"/>
  <c r="BG93"/>
  <c r="BF93"/>
  <c r="T93"/>
  <c r="R93"/>
  <c r="P93"/>
  <c r="BI91"/>
  <c r="BH91"/>
  <c r="BG91"/>
  <c r="BF91"/>
  <c r="T91"/>
  <c r="R91"/>
  <c r="P91"/>
  <c r="BI89"/>
  <c r="BH89"/>
  <c r="BG89"/>
  <c r="BF89"/>
  <c r="T89"/>
  <c r="R89"/>
  <c r="P89"/>
  <c r="BI87"/>
  <c r="BH87"/>
  <c r="BG87"/>
  <c r="BF87"/>
  <c r="T87"/>
  <c r="R87"/>
  <c r="P87"/>
  <c r="J81"/>
  <c r="J80"/>
  <c r="F80"/>
  <c r="F78"/>
  <c r="E76"/>
  <c r="J55"/>
  <c r="J54"/>
  <c r="F54"/>
  <c r="F52"/>
  <c r="E50"/>
  <c r="J18"/>
  <c r="E18"/>
  <c r="F55"/>
  <c r="J17"/>
  <c r="J12"/>
  <c r="J52"/>
  <c r="E7"/>
  <c r="E74"/>
  <c i="4" r="J37"/>
  <c r="J36"/>
  <c i="1" r="AY57"/>
  <c i="4" r="J35"/>
  <c i="1" r="AX57"/>
  <c i="4" r="BI96"/>
  <c r="BH96"/>
  <c r="BG96"/>
  <c r="BF96"/>
  <c r="T96"/>
  <c r="T95"/>
  <c r="R96"/>
  <c r="R95"/>
  <c r="P96"/>
  <c r="P95"/>
  <c r="BI94"/>
  <c r="BH94"/>
  <c r="BG94"/>
  <c r="BF94"/>
  <c r="T94"/>
  <c r="T93"/>
  <c r="R94"/>
  <c r="R93"/>
  <c r="P94"/>
  <c r="P93"/>
  <c r="BI92"/>
  <c r="BH92"/>
  <c r="BG92"/>
  <c r="BF92"/>
  <c r="T92"/>
  <c r="R92"/>
  <c r="P92"/>
  <c r="BI91"/>
  <c r="BH91"/>
  <c r="BG91"/>
  <c r="BF91"/>
  <c r="T91"/>
  <c r="R91"/>
  <c r="P91"/>
  <c r="BI90"/>
  <c r="BH90"/>
  <c r="BG90"/>
  <c r="BF90"/>
  <c r="T90"/>
  <c r="R90"/>
  <c r="P90"/>
  <c r="BI89"/>
  <c r="BH89"/>
  <c r="BG89"/>
  <c r="BF89"/>
  <c r="T89"/>
  <c r="R89"/>
  <c r="P89"/>
  <c r="BI88"/>
  <c r="BH88"/>
  <c r="BG88"/>
  <c r="BF88"/>
  <c r="T88"/>
  <c r="R88"/>
  <c r="P88"/>
  <c r="BI87"/>
  <c r="BH87"/>
  <c r="BG87"/>
  <c r="BF87"/>
  <c r="T87"/>
  <c r="R87"/>
  <c r="P87"/>
  <c r="BI86"/>
  <c r="BH86"/>
  <c r="BG86"/>
  <c r="BF86"/>
  <c r="T86"/>
  <c r="T85"/>
  <c r="T84"/>
  <c r="T83"/>
  <c r="R86"/>
  <c r="R85"/>
  <c r="R84"/>
  <c r="R83"/>
  <c r="P86"/>
  <c r="P85"/>
  <c r="P84"/>
  <c r="P83"/>
  <c i="1" r="AU57"/>
  <c i="4" r="J80"/>
  <c r="J79"/>
  <c r="F79"/>
  <c r="F77"/>
  <c r="E75"/>
  <c r="J55"/>
  <c r="J54"/>
  <c r="F54"/>
  <c r="F52"/>
  <c r="E50"/>
  <c r="J18"/>
  <c r="E18"/>
  <c r="F55"/>
  <c r="J17"/>
  <c r="J12"/>
  <c r="J77"/>
  <c r="E7"/>
  <c r="E73"/>
  <c i="3" r="J37"/>
  <c r="J36"/>
  <c i="1" r="AY56"/>
  <c i="3" r="J35"/>
  <c i="1" r="AX56"/>
  <c i="3" r="BI87"/>
  <c r="BH87"/>
  <c r="BG87"/>
  <c r="BF87"/>
  <c r="T87"/>
  <c r="R87"/>
  <c r="P87"/>
  <c r="BI86"/>
  <c r="BH86"/>
  <c r="BG86"/>
  <c r="BF86"/>
  <c r="T86"/>
  <c r="R86"/>
  <c r="P86"/>
  <c r="BI85"/>
  <c r="BH85"/>
  <c r="BG85"/>
  <c r="BF85"/>
  <c r="T85"/>
  <c r="R85"/>
  <c r="P85"/>
  <c r="BI84"/>
  <c r="BH84"/>
  <c r="BG84"/>
  <c r="BF84"/>
  <c r="T84"/>
  <c r="R84"/>
  <c r="P84"/>
  <c r="J78"/>
  <c r="J77"/>
  <c r="F77"/>
  <c r="F75"/>
  <c r="E73"/>
  <c r="J55"/>
  <c r="J54"/>
  <c r="F54"/>
  <c r="F52"/>
  <c r="E50"/>
  <c r="J18"/>
  <c r="E18"/>
  <c r="F78"/>
  <c r="J17"/>
  <c r="J12"/>
  <c r="J52"/>
  <c r="E7"/>
  <c r="E48"/>
  <c i="2" r="J37"/>
  <c r="J36"/>
  <c i="1" r="AY55"/>
  <c i="2" r="J35"/>
  <c i="1" r="AX55"/>
  <c i="2" r="BI352"/>
  <c r="BH352"/>
  <c r="BG352"/>
  <c r="BF352"/>
  <c r="T352"/>
  <c r="T351"/>
  <c r="R352"/>
  <c r="R351"/>
  <c r="P352"/>
  <c r="P351"/>
  <c r="BI349"/>
  <c r="BH349"/>
  <c r="BG349"/>
  <c r="BF349"/>
  <c r="T349"/>
  <c r="R349"/>
  <c r="P349"/>
  <c r="BI344"/>
  <c r="BH344"/>
  <c r="BG344"/>
  <c r="BF344"/>
  <c r="T344"/>
  <c r="R344"/>
  <c r="P344"/>
  <c r="BI339"/>
  <c r="BH339"/>
  <c r="BG339"/>
  <c r="BF339"/>
  <c r="T339"/>
  <c r="R339"/>
  <c r="P339"/>
  <c r="BI336"/>
  <c r="BH336"/>
  <c r="BG336"/>
  <c r="BF336"/>
  <c r="T336"/>
  <c r="R336"/>
  <c r="P336"/>
  <c r="BI335"/>
  <c r="BH335"/>
  <c r="BG335"/>
  <c r="BF335"/>
  <c r="T335"/>
  <c r="R335"/>
  <c r="P335"/>
  <c r="BI334"/>
  <c r="BH334"/>
  <c r="BG334"/>
  <c r="BF334"/>
  <c r="T334"/>
  <c r="R334"/>
  <c r="P334"/>
  <c r="BI333"/>
  <c r="BH333"/>
  <c r="BG333"/>
  <c r="BF333"/>
  <c r="T333"/>
  <c r="R333"/>
  <c r="P333"/>
  <c r="BI330"/>
  <c r="BH330"/>
  <c r="BG330"/>
  <c r="BF330"/>
  <c r="T330"/>
  <c r="R330"/>
  <c r="P330"/>
  <c r="BI328"/>
  <c r="BH328"/>
  <c r="BG328"/>
  <c r="BF328"/>
  <c r="T328"/>
  <c r="R328"/>
  <c r="P328"/>
  <c r="BI323"/>
  <c r="BH323"/>
  <c r="BG323"/>
  <c r="BF323"/>
  <c r="T323"/>
  <c r="R323"/>
  <c r="P323"/>
  <c r="BI321"/>
  <c r="BH321"/>
  <c r="BG321"/>
  <c r="BF321"/>
  <c r="T321"/>
  <c r="R321"/>
  <c r="P321"/>
  <c r="BI316"/>
  <c r="BH316"/>
  <c r="BG316"/>
  <c r="BF316"/>
  <c r="T316"/>
  <c r="R316"/>
  <c r="P316"/>
  <c r="BI312"/>
  <c r="BH312"/>
  <c r="BG312"/>
  <c r="BF312"/>
  <c r="T312"/>
  <c r="T311"/>
  <c r="R312"/>
  <c r="R311"/>
  <c r="P312"/>
  <c r="P311"/>
  <c r="BI309"/>
  <c r="BH309"/>
  <c r="BG309"/>
  <c r="BF309"/>
  <c r="T309"/>
  <c r="R309"/>
  <c r="P309"/>
  <c r="BI306"/>
  <c r="BH306"/>
  <c r="BG306"/>
  <c r="BF306"/>
  <c r="T306"/>
  <c r="R306"/>
  <c r="P306"/>
  <c r="BI304"/>
  <c r="BH304"/>
  <c r="BG304"/>
  <c r="BF304"/>
  <c r="T304"/>
  <c r="R304"/>
  <c r="P304"/>
  <c r="BI302"/>
  <c r="BH302"/>
  <c r="BG302"/>
  <c r="BF302"/>
  <c r="T302"/>
  <c r="R302"/>
  <c r="P302"/>
  <c r="BI296"/>
  <c r="BH296"/>
  <c r="BG296"/>
  <c r="BF296"/>
  <c r="T296"/>
  <c r="T295"/>
  <c r="R296"/>
  <c r="R295"/>
  <c r="P296"/>
  <c r="P295"/>
  <c r="BI294"/>
  <c r="BH294"/>
  <c r="BG294"/>
  <c r="BF294"/>
  <c r="T294"/>
  <c r="R294"/>
  <c r="P294"/>
  <c r="BI290"/>
  <c r="BH290"/>
  <c r="BG290"/>
  <c r="BF290"/>
  <c r="T290"/>
  <c r="R290"/>
  <c r="P290"/>
  <c r="BI285"/>
  <c r="BH285"/>
  <c r="BG285"/>
  <c r="BF285"/>
  <c r="T285"/>
  <c r="R285"/>
  <c r="P285"/>
  <c r="BI278"/>
  <c r="BH278"/>
  <c r="BG278"/>
  <c r="BF278"/>
  <c r="T278"/>
  <c r="T277"/>
  <c r="R278"/>
  <c r="R277"/>
  <c r="P278"/>
  <c r="P277"/>
  <c r="BI275"/>
  <c r="BH275"/>
  <c r="BG275"/>
  <c r="BF275"/>
  <c r="T275"/>
  <c r="R275"/>
  <c r="P275"/>
  <c r="BI271"/>
  <c r="BH271"/>
  <c r="BG271"/>
  <c r="BF271"/>
  <c r="T271"/>
  <c r="R271"/>
  <c r="P271"/>
  <c r="BI269"/>
  <c r="BH269"/>
  <c r="BG269"/>
  <c r="BF269"/>
  <c r="T269"/>
  <c r="R269"/>
  <c r="P269"/>
  <c r="BI265"/>
  <c r="BH265"/>
  <c r="BG265"/>
  <c r="BF265"/>
  <c r="T265"/>
  <c r="R265"/>
  <c r="P265"/>
  <c r="BI262"/>
  <c r="BH262"/>
  <c r="BG262"/>
  <c r="BF262"/>
  <c r="T262"/>
  <c r="R262"/>
  <c r="P262"/>
  <c r="BI258"/>
  <c r="BH258"/>
  <c r="BG258"/>
  <c r="BF258"/>
  <c r="T258"/>
  <c r="R258"/>
  <c r="P258"/>
  <c r="BI254"/>
  <c r="BH254"/>
  <c r="BG254"/>
  <c r="BF254"/>
  <c r="T254"/>
  <c r="R254"/>
  <c r="P254"/>
  <c r="BI250"/>
  <c r="BH250"/>
  <c r="BG250"/>
  <c r="BF250"/>
  <c r="T250"/>
  <c r="R250"/>
  <c r="P250"/>
  <c r="BI246"/>
  <c r="BH246"/>
  <c r="BG246"/>
  <c r="BF246"/>
  <c r="T246"/>
  <c r="R246"/>
  <c r="P246"/>
  <c r="BI240"/>
  <c r="BH240"/>
  <c r="BG240"/>
  <c r="BF240"/>
  <c r="T240"/>
  <c r="R240"/>
  <c r="P240"/>
  <c r="BI233"/>
  <c r="BH233"/>
  <c r="BG233"/>
  <c r="BF233"/>
  <c r="T233"/>
  <c r="R233"/>
  <c r="P233"/>
  <c r="BI229"/>
  <c r="BH229"/>
  <c r="BG229"/>
  <c r="BF229"/>
  <c r="T229"/>
  <c r="T228"/>
  <c r="T227"/>
  <c r="R229"/>
  <c r="R228"/>
  <c r="R227"/>
  <c r="P229"/>
  <c r="P228"/>
  <c r="P227"/>
  <c r="BI223"/>
  <c r="BH223"/>
  <c r="BG223"/>
  <c r="BF223"/>
  <c r="T223"/>
  <c r="R223"/>
  <c r="P223"/>
  <c r="BI219"/>
  <c r="BH219"/>
  <c r="BG219"/>
  <c r="BF219"/>
  <c r="T219"/>
  <c r="R219"/>
  <c r="P219"/>
  <c r="BI215"/>
  <c r="BH215"/>
  <c r="BG215"/>
  <c r="BF215"/>
  <c r="T215"/>
  <c r="R215"/>
  <c r="P215"/>
  <c r="BI213"/>
  <c r="BH213"/>
  <c r="BG213"/>
  <c r="BF213"/>
  <c r="T213"/>
  <c r="R213"/>
  <c r="P213"/>
  <c r="BI209"/>
  <c r="BH209"/>
  <c r="BG209"/>
  <c r="BF209"/>
  <c r="T209"/>
  <c r="R209"/>
  <c r="P209"/>
  <c r="BI200"/>
  <c r="BH200"/>
  <c r="BG200"/>
  <c r="BF200"/>
  <c r="T200"/>
  <c r="R200"/>
  <c r="P200"/>
  <c r="BI197"/>
  <c r="BH197"/>
  <c r="BG197"/>
  <c r="BF197"/>
  <c r="T197"/>
  <c r="R197"/>
  <c r="P197"/>
  <c r="BI195"/>
  <c r="BH195"/>
  <c r="BG195"/>
  <c r="BF195"/>
  <c r="T195"/>
  <c r="R195"/>
  <c r="P195"/>
  <c r="BI193"/>
  <c r="BH193"/>
  <c r="BG193"/>
  <c r="BF193"/>
  <c r="T193"/>
  <c r="R193"/>
  <c r="P193"/>
  <c r="BI190"/>
  <c r="BH190"/>
  <c r="BG190"/>
  <c r="BF190"/>
  <c r="T190"/>
  <c r="R190"/>
  <c r="P190"/>
  <c r="BI188"/>
  <c r="BH188"/>
  <c r="BG188"/>
  <c r="BF188"/>
  <c r="T188"/>
  <c r="R188"/>
  <c r="P188"/>
  <c r="BI186"/>
  <c r="BH186"/>
  <c r="BG186"/>
  <c r="BF186"/>
  <c r="T186"/>
  <c r="R186"/>
  <c r="P186"/>
  <c r="BI182"/>
  <c r="BH182"/>
  <c r="BG182"/>
  <c r="BF182"/>
  <c r="T182"/>
  <c r="R182"/>
  <c r="P182"/>
  <c r="BI178"/>
  <c r="BH178"/>
  <c r="BG178"/>
  <c r="BF178"/>
  <c r="T178"/>
  <c r="R178"/>
  <c r="P178"/>
  <c r="BI175"/>
  <c r="BH175"/>
  <c r="BG175"/>
  <c r="BF175"/>
  <c r="T175"/>
  <c r="R175"/>
  <c r="P175"/>
  <c r="BI169"/>
  <c r="BH169"/>
  <c r="BG169"/>
  <c r="BF169"/>
  <c r="T169"/>
  <c r="R169"/>
  <c r="P169"/>
  <c r="BI167"/>
  <c r="BH167"/>
  <c r="BG167"/>
  <c r="BF167"/>
  <c r="T167"/>
  <c r="R167"/>
  <c r="P167"/>
  <c r="BI161"/>
  <c r="BH161"/>
  <c r="BG161"/>
  <c r="BF161"/>
  <c r="T161"/>
  <c r="R161"/>
  <c r="P161"/>
  <c r="BI156"/>
  <c r="BH156"/>
  <c r="BG156"/>
  <c r="BF156"/>
  <c r="T156"/>
  <c r="R156"/>
  <c r="P156"/>
  <c r="BI153"/>
  <c r="BH153"/>
  <c r="BG153"/>
  <c r="BF153"/>
  <c r="T153"/>
  <c r="R153"/>
  <c r="P153"/>
  <c r="BI148"/>
  <c r="BH148"/>
  <c r="BG148"/>
  <c r="BF148"/>
  <c r="T148"/>
  <c r="R148"/>
  <c r="P148"/>
  <c r="BI143"/>
  <c r="BH143"/>
  <c r="BG143"/>
  <c r="BF143"/>
  <c r="T143"/>
  <c r="R143"/>
  <c r="P143"/>
  <c r="BI133"/>
  <c r="BH133"/>
  <c r="BG133"/>
  <c r="BF133"/>
  <c r="T133"/>
  <c r="R133"/>
  <c r="P133"/>
  <c r="BI131"/>
  <c r="BH131"/>
  <c r="BG131"/>
  <c r="BF131"/>
  <c r="T131"/>
  <c r="R131"/>
  <c r="P131"/>
  <c r="BI127"/>
  <c r="BH127"/>
  <c r="BG127"/>
  <c r="BF127"/>
  <c r="T127"/>
  <c r="R127"/>
  <c r="P127"/>
  <c r="BI121"/>
  <c r="BH121"/>
  <c r="BG121"/>
  <c r="BF121"/>
  <c r="T121"/>
  <c r="R121"/>
  <c r="P121"/>
  <c r="BI103"/>
  <c r="BH103"/>
  <c r="BG103"/>
  <c r="BF103"/>
  <c r="T103"/>
  <c r="R103"/>
  <c r="P103"/>
  <c r="J97"/>
  <c r="J96"/>
  <c r="F96"/>
  <c r="F94"/>
  <c r="E92"/>
  <c r="J55"/>
  <c r="J54"/>
  <c r="F54"/>
  <c r="F52"/>
  <c r="E50"/>
  <c r="J18"/>
  <c r="E18"/>
  <c r="F55"/>
  <c r="J17"/>
  <c r="J12"/>
  <c r="J94"/>
  <c r="E7"/>
  <c r="E90"/>
  <c i="1" r="L50"/>
  <c r="AM50"/>
  <c r="AM49"/>
  <c r="L49"/>
  <c r="AM47"/>
  <c r="L47"/>
  <c r="L45"/>
  <c r="L44"/>
  <c i="2" r="BK336"/>
  <c r="BK169"/>
  <c r="BK335"/>
  <c r="J219"/>
  <c r="BK127"/>
  <c r="BK304"/>
  <c r="J200"/>
  <c r="J121"/>
  <c r="J294"/>
  <c r="BK178"/>
  <c i="3" r="J87"/>
  <c i="4" r="BK96"/>
  <c i="5" r="BK125"/>
  <c r="J108"/>
  <c r="BK121"/>
  <c i="6" r="J125"/>
  <c r="J100"/>
  <c r="J101"/>
  <c r="BK100"/>
  <c r="BK122"/>
  <c r="BK87"/>
  <c i="7" r="J84"/>
  <c i="2" r="J254"/>
  <c r="J195"/>
  <c r="J278"/>
  <c r="BK213"/>
  <c r="BK334"/>
  <c r="BK278"/>
  <c r="J193"/>
  <c r="BK328"/>
  <c r="BK219"/>
  <c r="BK133"/>
  <c i="4" r="BK89"/>
  <c r="J86"/>
  <c i="5" r="BK131"/>
  <c r="BK100"/>
  <c r="J119"/>
  <c i="6" r="BK108"/>
  <c r="BK92"/>
  <c r="BK97"/>
  <c r="BK104"/>
  <c r="BK138"/>
  <c i="7" r="J88"/>
  <c i="2" r="BK339"/>
  <c r="J246"/>
  <c r="BK352"/>
  <c r="BK240"/>
  <c r="BK153"/>
  <c r="J309"/>
  <c r="J197"/>
  <c r="J323"/>
  <c r="BK209"/>
  <c i="4" r="BK86"/>
  <c r="J90"/>
  <c i="5" r="BK127"/>
  <c r="BK134"/>
  <c r="J87"/>
  <c r="BK87"/>
  <c i="6" r="BK106"/>
  <c r="BK114"/>
  <c r="BK125"/>
  <c r="J137"/>
  <c i="7" r="J87"/>
  <c i="2" r="J178"/>
  <c r="BK333"/>
  <c r="BK246"/>
  <c r="BK103"/>
  <c i="4" r="BK94"/>
  <c r="BK87"/>
  <c i="5" r="J91"/>
  <c r="J111"/>
  <c r="J123"/>
  <c r="J97"/>
  <c i="6" r="BK102"/>
  <c r="J94"/>
  <c r="BK101"/>
  <c r="BK113"/>
  <c i="7" r="BK82"/>
  <c i="2" r="J349"/>
  <c r="J161"/>
  <c r="J250"/>
  <c r="J169"/>
  <c r="J335"/>
  <c r="BK269"/>
  <c r="BK156"/>
  <c r="J304"/>
  <c r="BK195"/>
  <c i="3" r="BK85"/>
  <c i="4" r="BK88"/>
  <c i="5" r="BK106"/>
  <c r="BK130"/>
  <c r="BK91"/>
  <c i="6" r="J115"/>
  <c r="BK91"/>
  <c r="J128"/>
  <c r="BK90"/>
  <c r="BK93"/>
  <c i="7" r="BK85"/>
  <c i="2" r="J285"/>
  <c r="J182"/>
  <c r="J302"/>
  <c r="J156"/>
  <c r="BK349"/>
  <c r="J306"/>
  <c r="BK215"/>
  <c r="J336"/>
  <c r="BK296"/>
  <c r="BK186"/>
  <c i="3" r="BK86"/>
  <c i="4" r="BK92"/>
  <c i="5" r="J100"/>
  <c r="BK117"/>
  <c r="J89"/>
  <c i="6" r="J116"/>
  <c r="BK116"/>
  <c r="J138"/>
  <c r="BK130"/>
  <c r="J92"/>
  <c i="7" r="J86"/>
  <c i="2" r="BK197"/>
  <c r="BK306"/>
  <c r="J215"/>
  <c r="J133"/>
  <c r="J330"/>
  <c r="BK271"/>
  <c r="J334"/>
  <c r="BK254"/>
  <c i="1" r="AS54"/>
  <c i="5" r="BK97"/>
  <c i="6" r="BK132"/>
  <c r="J99"/>
  <c r="J107"/>
  <c r="J102"/>
  <c r="BK128"/>
  <c i="2" r="BK233"/>
  <c r="BK302"/>
  <c r="BK223"/>
  <c i="4" r="J94"/>
  <c i="5" r="J102"/>
  <c r="J132"/>
  <c r="J106"/>
  <c i="6" r="J113"/>
  <c r="BK141"/>
  <c r="J118"/>
  <c r="J134"/>
  <c r="BK88"/>
  <c i="7" r="BK87"/>
  <c i="2" r="J275"/>
  <c r="BK200"/>
  <c r="J296"/>
  <c r="J209"/>
  <c r="J352"/>
  <c r="J312"/>
  <c r="J223"/>
  <c r="BK330"/>
  <c r="J229"/>
  <c r="J131"/>
  <c i="4" r="J96"/>
  <c i="5" r="BK133"/>
  <c r="J130"/>
  <c r="J104"/>
  <c i="6" r="BK137"/>
  <c r="BK107"/>
  <c r="BK110"/>
  <c r="J106"/>
  <c r="J139"/>
  <c r="BK112"/>
  <c i="2" r="J344"/>
  <c r="J213"/>
  <c r="J339"/>
  <c r="BK258"/>
  <c r="BK190"/>
  <c r="BK121"/>
  <c r="BK316"/>
  <c r="BK175"/>
  <c r="BK312"/>
  <c r="J240"/>
  <c i="3" r="J86"/>
  <c i="4" r="BK91"/>
  <c i="5" r="J131"/>
  <c r="BK93"/>
  <c r="BK108"/>
  <c i="6" r="J130"/>
  <c r="J104"/>
  <c r="BK109"/>
  <c r="BK96"/>
  <c r="J96"/>
  <c i="7" r="BK88"/>
  <c i="2" r="J258"/>
  <c r="J190"/>
  <c r="BK294"/>
  <c r="J103"/>
  <c r="J321"/>
  <c r="BK229"/>
  <c r="J143"/>
  <c r="BK285"/>
  <c r="J127"/>
  <c i="4" r="BK90"/>
  <c i="5" r="BK102"/>
  <c r="BK123"/>
  <c r="BK113"/>
  <c r="BK115"/>
  <c i="6" r="J112"/>
  <c r="J90"/>
  <c r="J109"/>
  <c r="J88"/>
  <c r="BK94"/>
  <c i="7" r="J83"/>
  <c i="2" r="BK161"/>
  <c r="BK321"/>
  <c r="J175"/>
  <c i="3" r="BK84"/>
  <c i="4" r="J88"/>
  <c i="5" r="BK132"/>
  <c r="J127"/>
  <c r="J95"/>
  <c i="6" r="J117"/>
  <c r="BK115"/>
  <c r="BK127"/>
  <c r="J141"/>
  <c r="J127"/>
  <c i="7" r="BK86"/>
  <c i="2" r="BK250"/>
  <c r="BK193"/>
  <c r="BK265"/>
  <c r="J148"/>
  <c r="J328"/>
  <c r="BK275"/>
  <c r="J186"/>
  <c r="J316"/>
  <c r="J262"/>
  <c i="3" r="J85"/>
  <c i="4" r="J89"/>
  <c i="5" r="BK95"/>
  <c r="J93"/>
  <c r="J113"/>
  <c i="6" r="BK120"/>
  <c r="J122"/>
  <c r="J132"/>
  <c i="7" r="J85"/>
  <c i="2" r="J333"/>
  <c r="BK148"/>
  <c r="J233"/>
  <c r="BK143"/>
  <c r="BK323"/>
  <c r="J265"/>
  <c r="J153"/>
  <c r="J269"/>
  <c i="3" r="BK87"/>
  <c i="4" r="J91"/>
  <c i="5" r="J115"/>
  <c r="BK119"/>
  <c r="BK89"/>
  <c i="6" r="BK139"/>
  <c r="BK140"/>
  <c r="J120"/>
  <c r="J87"/>
  <c r="BK117"/>
  <c i="7" r="BK84"/>
  <c i="2" r="J290"/>
  <c r="BK167"/>
  <c r="BK262"/>
  <c r="BK188"/>
  <c r="BK344"/>
  <c r="BK290"/>
  <c r="J167"/>
  <c r="BK309"/>
  <c r="BK182"/>
  <c i="4" r="J87"/>
  <c i="5" r="J134"/>
  <c r="J133"/>
  <c r="BK111"/>
  <c r="BK104"/>
  <c i="6" r="BK118"/>
  <c r="BK134"/>
  <c r="J91"/>
  <c r="BK99"/>
  <c r="J114"/>
  <c i="7" r="J82"/>
  <c i="2" r="BK131"/>
  <c r="J271"/>
  <c r="J188"/>
  <c i="3" r="J84"/>
  <c i="4" r="J92"/>
  <c i="5" r="J121"/>
  <c r="J125"/>
  <c r="J117"/>
  <c i="6" r="J140"/>
  <c r="J97"/>
  <c r="J108"/>
  <c r="J93"/>
  <c r="J110"/>
  <c i="7" r="BK83"/>
  <c i="2" l="1" r="BK102"/>
  <c r="J102"/>
  <c r="J61"/>
  <c r="BK177"/>
  <c r="J177"/>
  <c r="J62"/>
  <c r="P199"/>
  <c r="R232"/>
  <c r="P245"/>
  <c r="R264"/>
  <c r="R263"/>
  <c r="BK284"/>
  <c r="J284"/>
  <c r="J72"/>
  <c r="T301"/>
  <c r="T315"/>
  <c r="T314"/>
  <c r="T332"/>
  <c r="T338"/>
  <c i="3" r="BK83"/>
  <c r="J83"/>
  <c r="J61"/>
  <c i="5" r="R86"/>
  <c r="T99"/>
  <c r="T110"/>
  <c r="T129"/>
  <c i="6" r="BK86"/>
  <c r="J86"/>
  <c r="J61"/>
  <c r="BK124"/>
  <c r="J124"/>
  <c r="J62"/>
  <c r="T129"/>
  <c i="2" r="T102"/>
  <c r="P177"/>
  <c r="BK199"/>
  <c r="J199"/>
  <c r="J63"/>
  <c r="BK232"/>
  <c r="J232"/>
  <c r="J66"/>
  <c r="BK245"/>
  <c r="J245"/>
  <c r="J67"/>
  <c r="BK264"/>
  <c r="J264"/>
  <c r="J69"/>
  <c r="R284"/>
  <c r="R283"/>
  <c r="R301"/>
  <c r="P315"/>
  <c r="P314"/>
  <c r="P332"/>
  <c r="P338"/>
  <c i="3" r="P83"/>
  <c r="P82"/>
  <c r="P81"/>
  <c i="1" r="AU56"/>
  <c i="5" r="BK86"/>
  <c r="J86"/>
  <c r="J61"/>
  <c r="BK99"/>
  <c r="J99"/>
  <c r="J62"/>
  <c r="R99"/>
  <c r="R110"/>
  <c r="R129"/>
  <c i="6" r="T86"/>
  <c r="R124"/>
  <c r="P129"/>
  <c r="BK136"/>
  <c r="J136"/>
  <c r="J64"/>
  <c r="R136"/>
  <c i="7" r="BK81"/>
  <c r="J81"/>
  <c r="J60"/>
  <c r="P81"/>
  <c r="P80"/>
  <c i="1" r="AU60"/>
  <c i="2" r="P102"/>
  <c r="R177"/>
  <c r="R199"/>
  <c r="T232"/>
  <c r="T245"/>
  <c r="P264"/>
  <c r="P263"/>
  <c r="T284"/>
  <c r="T283"/>
  <c r="P301"/>
  <c r="BK315"/>
  <c r="J315"/>
  <c r="J77"/>
  <c r="BK332"/>
  <c r="J332"/>
  <c r="J78"/>
  <c r="BK338"/>
  <c r="J338"/>
  <c r="J79"/>
  <c i="3" r="R83"/>
  <c r="R82"/>
  <c r="R81"/>
  <c i="5" r="T86"/>
  <c r="T85"/>
  <c r="T84"/>
  <c r="P99"/>
  <c r="P110"/>
  <c r="BK129"/>
  <c r="J129"/>
  <c r="J64"/>
  <c r="P129"/>
  <c i="6" r="R86"/>
  <c r="T124"/>
  <c r="P136"/>
  <c i="7" r="R81"/>
  <c r="R80"/>
  <c i="2" r="R102"/>
  <c r="R101"/>
  <c r="T177"/>
  <c r="T199"/>
  <c r="P232"/>
  <c r="R245"/>
  <c r="T264"/>
  <c r="T263"/>
  <c r="P284"/>
  <c r="P283"/>
  <c r="P101"/>
  <c r="P100"/>
  <c i="1" r="AU55"/>
  <c i="2" r="BK301"/>
  <c r="J301"/>
  <c r="J74"/>
  <c r="R315"/>
  <c r="R332"/>
  <c r="R338"/>
  <c i="3" r="T83"/>
  <c r="T82"/>
  <c r="T81"/>
  <c i="5" r="P86"/>
  <c r="P85"/>
  <c r="P84"/>
  <c i="1" r="AU58"/>
  <c i="5" r="BK110"/>
  <c r="J110"/>
  <c r="J63"/>
  <c i="6" r="P86"/>
  <c r="P85"/>
  <c r="P84"/>
  <c i="1" r="AU59"/>
  <c i="6" r="P124"/>
  <c r="BK129"/>
  <c r="J129"/>
  <c r="J63"/>
  <c r="R129"/>
  <c r="T136"/>
  <c i="7" r="T81"/>
  <c r="T80"/>
  <c i="2" r="BK295"/>
  <c r="J295"/>
  <c r="J73"/>
  <c r="BK228"/>
  <c r="J228"/>
  <c r="J65"/>
  <c r="BK277"/>
  <c r="J277"/>
  <c r="J70"/>
  <c r="BK351"/>
  <c r="J351"/>
  <c r="J80"/>
  <c i="4" r="BK95"/>
  <c r="J95"/>
  <c r="J63"/>
  <c i="2" r="BK311"/>
  <c r="J311"/>
  <c r="J75"/>
  <c i="4" r="BK93"/>
  <c r="J93"/>
  <c r="J62"/>
  <c i="6" r="BK85"/>
  <c r="BK84"/>
  <c r="J84"/>
  <c i="7" r="E48"/>
  <c r="BE83"/>
  <c r="BE86"/>
  <c r="J74"/>
  <c r="F77"/>
  <c r="BE84"/>
  <c r="BE87"/>
  <c r="BE82"/>
  <c r="BE85"/>
  <c r="BE88"/>
  <c i="5" r="BK85"/>
  <c r="BK84"/>
  <c r="J84"/>
  <c r="J59"/>
  <c i="6" r="J52"/>
  <c r="E74"/>
  <c r="BE90"/>
  <c r="BE96"/>
  <c r="BE104"/>
  <c r="BE108"/>
  <c r="BE114"/>
  <c r="BE116"/>
  <c r="BE122"/>
  <c r="BE139"/>
  <c r="BE140"/>
  <c r="BE106"/>
  <c r="BE110"/>
  <c r="BE112"/>
  <c r="BE117"/>
  <c r="BE118"/>
  <c r="BE120"/>
  <c r="BE132"/>
  <c r="BE137"/>
  <c r="F55"/>
  <c r="BE87"/>
  <c r="BE88"/>
  <c r="BE91"/>
  <c r="BE92"/>
  <c r="BE93"/>
  <c r="BE101"/>
  <c r="BE102"/>
  <c r="BE107"/>
  <c r="BE113"/>
  <c r="BE127"/>
  <c r="BE130"/>
  <c r="BE94"/>
  <c r="BE97"/>
  <c r="BE99"/>
  <c r="BE100"/>
  <c r="BE109"/>
  <c r="BE115"/>
  <c r="BE125"/>
  <c r="BE128"/>
  <c r="BE134"/>
  <c r="BE138"/>
  <c r="BE141"/>
  <c i="5" r="E48"/>
  <c r="J78"/>
  <c r="F81"/>
  <c r="BE93"/>
  <c r="BE125"/>
  <c r="BE132"/>
  <c r="BE134"/>
  <c r="BE100"/>
  <c r="BE102"/>
  <c r="BE106"/>
  <c r="BE119"/>
  <c r="BE123"/>
  <c r="BE127"/>
  <c r="BE131"/>
  <c r="BE89"/>
  <c r="BE95"/>
  <c r="BE97"/>
  <c r="BE104"/>
  <c r="BE113"/>
  <c r="BE115"/>
  <c r="BE121"/>
  <c r="BE133"/>
  <c r="BE87"/>
  <c r="BE91"/>
  <c r="BE108"/>
  <c r="BE111"/>
  <c r="BE117"/>
  <c r="BE130"/>
  <c i="4" r="J52"/>
  <c r="BE92"/>
  <c r="E48"/>
  <c r="F80"/>
  <c r="BE88"/>
  <c r="BE94"/>
  <c r="BE86"/>
  <c r="BE87"/>
  <c r="BE89"/>
  <c r="BE90"/>
  <c r="BE91"/>
  <c r="BE96"/>
  <c i="3" r="E71"/>
  <c i="2" r="BK263"/>
  <c i="3" r="J75"/>
  <c r="BE85"/>
  <c r="BE86"/>
  <c r="BE87"/>
  <c r="F55"/>
  <c r="BE84"/>
  <c i="2" r="E48"/>
  <c r="F97"/>
  <c r="BE143"/>
  <c r="BE148"/>
  <c r="BE153"/>
  <c r="BE161"/>
  <c r="BE188"/>
  <c r="BE190"/>
  <c r="BE265"/>
  <c r="BE278"/>
  <c r="BE285"/>
  <c r="BE296"/>
  <c r="BE302"/>
  <c r="BE306"/>
  <c r="BE312"/>
  <c r="BE316"/>
  <c r="BE323"/>
  <c r="BE328"/>
  <c r="BE334"/>
  <c r="BE336"/>
  <c r="BE352"/>
  <c r="J52"/>
  <c r="BE121"/>
  <c r="BE131"/>
  <c r="BE133"/>
  <c r="BE167"/>
  <c r="BE186"/>
  <c r="BE193"/>
  <c r="BE195"/>
  <c r="BE200"/>
  <c r="BE209"/>
  <c r="BE213"/>
  <c r="BE223"/>
  <c r="BE240"/>
  <c r="BE246"/>
  <c r="BE250"/>
  <c r="BE254"/>
  <c r="BE258"/>
  <c r="BE262"/>
  <c r="BE290"/>
  <c r="BE304"/>
  <c r="BE309"/>
  <c r="BE321"/>
  <c r="BE330"/>
  <c r="BE339"/>
  <c r="BE349"/>
  <c r="BE127"/>
  <c r="BE156"/>
  <c r="BE169"/>
  <c r="BE178"/>
  <c r="BE182"/>
  <c r="BE197"/>
  <c r="BE219"/>
  <c r="BE269"/>
  <c r="BE271"/>
  <c r="BE294"/>
  <c r="BE103"/>
  <c r="BE175"/>
  <c r="BE215"/>
  <c r="BE229"/>
  <c r="BE233"/>
  <c r="BE275"/>
  <c r="BE333"/>
  <c r="BE335"/>
  <c r="BE344"/>
  <c r="F34"/>
  <c i="1" r="BA55"/>
  <c i="5" r="F34"/>
  <c i="1" r="BA58"/>
  <c i="6" r="F37"/>
  <c i="1" r="BD59"/>
  <c i="6" r="J30"/>
  <c i="2" r="F37"/>
  <c i="1" r="BD55"/>
  <c i="3" r="F36"/>
  <c i="1" r="BC56"/>
  <c i="4" r="F35"/>
  <c i="1" r="BB57"/>
  <c i="5" r="F36"/>
  <c i="1" r="BC58"/>
  <c i="7" r="F36"/>
  <c i="1" r="BC60"/>
  <c i="4" r="F34"/>
  <c i="1" r="BA57"/>
  <c i="4" r="J34"/>
  <c i="1" r="AW57"/>
  <c i="6" r="F35"/>
  <c i="1" r="BB59"/>
  <c i="7" r="F35"/>
  <c i="1" r="BB60"/>
  <c i="2" r="J34"/>
  <c i="1" r="AW55"/>
  <c i="5" r="F37"/>
  <c i="1" r="BD58"/>
  <c i="6" r="F34"/>
  <c i="1" r="BA59"/>
  <c i="7" r="F37"/>
  <c i="1" r="BD60"/>
  <c i="3" r="F34"/>
  <c i="1" r="BA56"/>
  <c i="3" r="F37"/>
  <c i="1" r="BD56"/>
  <c i="4" r="F36"/>
  <c i="1" r="BC57"/>
  <c i="6" r="F36"/>
  <c i="1" r="BC59"/>
  <c i="4" r="F37"/>
  <c i="1" r="BD57"/>
  <c i="5" r="F35"/>
  <c i="1" r="BB58"/>
  <c i="2" r="F35"/>
  <c i="1" r="BB55"/>
  <c i="3" r="J34"/>
  <c i="1" r="AW56"/>
  <c i="3" r="F35"/>
  <c i="1" r="BB56"/>
  <c i="5" r="J34"/>
  <c i="1" r="AW58"/>
  <c i="7" r="J34"/>
  <c i="1" r="AW60"/>
  <c i="2" r="F36"/>
  <c i="1" r="BC55"/>
  <c i="6" r="J34"/>
  <c i="1" r="AW59"/>
  <c i="7" r="F34"/>
  <c i="1" r="BA60"/>
  <c i="2" l="1" r="R314"/>
  <c r="R100"/>
  <c i="5" r="R85"/>
  <c r="R84"/>
  <c i="6" r="T85"/>
  <c r="T84"/>
  <c r="R85"/>
  <c r="R84"/>
  <c i="2" r="T101"/>
  <c r="T100"/>
  <c i="4" r="BK85"/>
  <c r="J85"/>
  <c r="J61"/>
  <c i="3" r="BK82"/>
  <c r="J82"/>
  <c r="J60"/>
  <c i="2" r="BK227"/>
  <c r="J227"/>
  <c r="J64"/>
  <c r="BK283"/>
  <c r="J283"/>
  <c r="J71"/>
  <c i="7" r="BK80"/>
  <c r="J80"/>
  <c i="2" r="BK314"/>
  <c r="J314"/>
  <c r="J76"/>
  <c i="1" r="AG59"/>
  <c i="6" r="J59"/>
  <c r="J85"/>
  <c r="J60"/>
  <c i="5" r="J85"/>
  <c r="J60"/>
  <c i="2" r="J263"/>
  <c r="J68"/>
  <c i="7" r="J33"/>
  <c i="1" r="AV60"/>
  <c r="AT60"/>
  <c i="6" r="J33"/>
  <c i="1" r="AV59"/>
  <c r="AT59"/>
  <c r="AN59"/>
  <c i="4" r="F33"/>
  <c i="1" r="AZ57"/>
  <c i="5" r="F33"/>
  <c i="1" r="AZ58"/>
  <c i="7" r="F33"/>
  <c i="1" r="AZ60"/>
  <c r="BC54"/>
  <c r="AY54"/>
  <c i="2" r="F33"/>
  <c i="1" r="AZ55"/>
  <c i="5" r="J30"/>
  <c i="1" r="AG58"/>
  <c r="BB54"/>
  <c r="W31"/>
  <c r="BA54"/>
  <c r="W30"/>
  <c r="BD54"/>
  <c r="W33"/>
  <c i="7" r="J30"/>
  <c i="1" r="AG60"/>
  <c i="3" r="J33"/>
  <c i="1" r="AV56"/>
  <c r="AT56"/>
  <c r="AU54"/>
  <c i="3" r="F33"/>
  <c i="1" r="AZ56"/>
  <c i="4" r="J33"/>
  <c i="1" r="AV57"/>
  <c r="AT57"/>
  <c i="5" r="J33"/>
  <c i="1" r="AV58"/>
  <c r="AT58"/>
  <c i="2" r="J33"/>
  <c i="1" r="AV55"/>
  <c r="AT55"/>
  <c i="6" r="F33"/>
  <c i="1" r="AZ59"/>
  <c i="3" l="1" r="BK81"/>
  <c r="J81"/>
  <c r="J59"/>
  <c i="4" r="BK84"/>
  <c r="J84"/>
  <c r="J60"/>
  <c i="2" r="BK101"/>
  <c r="J101"/>
  <c r="J60"/>
  <c i="7" r="J59"/>
  <c r="J39"/>
  <c i="1" r="AN58"/>
  <c i="6" r="J39"/>
  <c i="5" r="J39"/>
  <c i="1" r="AN60"/>
  <c r="W32"/>
  <c r="AZ54"/>
  <c r="W29"/>
  <c r="AW54"/>
  <c r="AK30"/>
  <c r="AX54"/>
  <c i="4" l="1" r="BK83"/>
  <c r="J83"/>
  <c r="J59"/>
  <c i="2" r="BK100"/>
  <c r="J100"/>
  <c r="J59"/>
  <c i="3" r="J30"/>
  <c i="1" r="AG56"/>
  <c r="AV54"/>
  <c r="AK29"/>
  <c i="3" l="1" r="J39"/>
  <c i="1" r="AN56"/>
  <c i="4" r="J30"/>
  <c i="1" r="AG57"/>
  <c i="2" r="J30"/>
  <c i="1" r="AG55"/>
  <c r="AN55"/>
  <c r="AT54"/>
  <c i="2" l="1" r="J39"/>
  <c i="4" r="J39"/>
  <c i="1" r="AN57"/>
  <c r="AG54"/>
  <c r="AK26"/>
  <c l="1" r="AN54"/>
  <c r="AK3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<sst xmlns="http://schemas.openxmlformats.org/spreadsheetml/2006/main">
  <si>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</si>
  <si>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</si>
  <si>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</si>
  <si>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</si>
  <si>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</si>
  <si>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{95545a31-c83f-4286-852e-1eee7f7ee6cf}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</si>
  <si>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</si>
  <si>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</si>
  <si>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</si>
  <si>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</si>
  <si>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</si>
  <si>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</si>
  <si>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</si>
  <si>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</si>
  <si>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2024_07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</si>
  <si>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</si>
  <si>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</si>
  <si>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Úprava areálu - středisko Rudíkov</t>
  </si>
  <si>
    <t>KSO:</t>
  </si>
  <si>
    <t/>
  </si>
  <si>
    <t>CC-CZ:</t>
  </si>
  <si>
    <t>Místo:</t>
  </si>
  <si>
    <t>Rudíkov</t>
  </si>
  <si>
    <t>Datum:</t>
  </si>
  <si>
    <t>8. 7. 2024</t>
  </si>
  <si>
    <t>Zadavatel:</t>
  </si>
  <si>
    <t>IČ:</t>
  </si>
  <si>
    <t>KSÚSV, př.org., Kosovská 1122/16, Jihlava 58601</t>
  </si>
  <si>
    <t>DIČ:</t>
  </si>
  <si>
    <t>Uchazeč:</t>
  </si>
  <si>
    <t>Vyplň údaj</t>
  </si>
  <si>
    <t>Projektant:</t>
  </si>
  <si>
    <t>Obchodní projekt Jihlůava, spol.s r.o.</t>
  </si>
  <si>
    <t>True</t>
  </si>
  <si>
    <t>Zpracovatel:</t>
  </si>
  <si>
    <t>Fr.Neuwirth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</si>
  <si>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</si>
  <si>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</si>
  <si>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</si>
  <si>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</si>
  <si>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</si>
  <si>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</si>
  <si>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</si>
  <si>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</si>
  <si>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</si>
  <si>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</si>
  <si>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</si>
  <si>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</si>
  <si>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</si>
  <si>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</si>
  <si>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</si>
  <si>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</si>
  <si>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</si>
  <si>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</si>
  <si>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</si>
  <si>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</si>
  <si>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</si>
  <si>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</si>
  <si>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</si>
  <si>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</si>
  <si>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</si>
  <si>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</si>
  <si>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</si>
  <si>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</si>
  <si>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</si>
  <si>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</si>
  <si>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</si>
  <si>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</si>
  <si>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</si>
  <si>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</si>
  <si>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</si>
  <si>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</si>
  <si>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</si>
  <si>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</si>
  <si>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</si>
  <si>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</si>
  <si>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</si>
  <si>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01</t>
  </si>
  <si>
    <t>spodní stavba</t>
  </si>
  <si>
    <t>STA</t>
  </si>
  <si>
    <t>1</t>
  </si>
  <si>
    <t>{1c76f487-acb4-42b7-a05e-04a254927bbb}</t>
  </si>
  <si>
    <t>2</t>
  </si>
  <si>
    <t>02</t>
  </si>
  <si>
    <t>Modul Container</t>
  </si>
  <si>
    <t>{6026106d-30fc-403a-aea4-446fdbaeb199}</t>
  </si>
  <si>
    <t>03</t>
  </si>
  <si>
    <t>Hromosvod - zemnící soustava</t>
  </si>
  <si>
    <t>{016d7887-d940-479d-84e0-e2d47abfeb03}</t>
  </si>
  <si>
    <t>04</t>
  </si>
  <si>
    <t>vytápění</t>
  </si>
  <si>
    <t>{f98a576f-5207-4260-ad89-b5822a3867df}</t>
  </si>
  <si>
    <t>05</t>
  </si>
  <si>
    <t>VZD</t>
  </si>
  <si>
    <t>{ba108a36-db56-4746-88ec-9e2eec77f55f}</t>
  </si>
  <si>
    <t>06</t>
  </si>
  <si>
    <t>VON - vedlejší a ostatní náklady</t>
  </si>
  <si>
    <t>{5b9f884f-3a1e-4cde-a491-797bba69b9b3}</t>
  </si>
  <si>
    <t>KRYCÍ LIST SOUPISU PRACÍ</t>
  </si>
  <si>
    <t>Objekt:</t>
  </si>
  <si>
    <t>01 - spodní stavba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</si>
  <si>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</si>
  <si>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</si>
  <si>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</si>
  <si>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</si>
  <si>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</si>
  <si>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</si>
  <si>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11 - Zemní práce - přípravné a přidružené práce</t>
  </si>
  <si>
    <t xml:space="preserve">    2 - Zakládání</t>
  </si>
  <si>
    <t xml:space="preserve">    3 - Svislé a kompletní konstrukce</t>
  </si>
  <si>
    <t xml:space="preserve">      38 - Různé kompletní konstrukce - zpevněná plocha u vstupu</t>
  </si>
  <si>
    <t xml:space="preserve">    4 - Vodorovné konstrukce</t>
  </si>
  <si>
    <t xml:space="preserve">    5 - 3 - Okapový chodník - oblázky</t>
  </si>
  <si>
    <t xml:space="preserve">    6 - Úpravy povrchů, podlahy a osazování výplní</t>
  </si>
  <si>
    <t xml:space="preserve">      62 - Úprava povrchů vnějších</t>
  </si>
  <si>
    <t xml:space="preserve">      63 - Podlahy a podlahové konstrukce</t>
  </si>
  <si>
    <t xml:space="preserve">    9 - Ostatní konstrukce a práce, bourání</t>
  </si>
  <si>
    <t xml:space="preserve">      95 - Různé dokončovací konstrukce a práce pozemních staveb</t>
  </si>
  <si>
    <t xml:space="preserve">      96 - Bourání konstrukcí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</si>
  <si>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</si>
  <si>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</si>
  <si>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</si>
  <si>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</si>
  <si>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72 - ZTI</t>
  </si>
  <si>
    <t xml:space="preserve">    721 - Zdravotechnika - vnitřní kanalizace</t>
  </si>
  <si>
    <t>HZS - Hodinové zúčtovací sazby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</si>
  <si>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</si>
  <si>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</si>
  <si>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</si>
  <si>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</si>
  <si>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</si>
  <si>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</si>
  <si>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</si>
  <si>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</si>
  <si>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</si>
  <si>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</si>
  <si>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</si>
  <si>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</si>
  <si>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</si>
  <si>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</si>
  <si>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</si>
  <si>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</si>
  <si>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</si>
  <si>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</si>
  <si>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132251101</t>
  </si>
  <si>
    <t>Hloubení nezapažených rýh šířky do 800 mm strojně s urovnáním dna do předepsaného profilu a spádu v hornině třídy těžitelnosti I skupiny 3 do 20 m3</t>
  </si>
  <si>
    <t>m3</t>
  </si>
  <si>
    <t>CS ÚRS 2024 02</t>
  </si>
  <si>
    <t>4</t>
  </si>
  <si>
    <t>1954638183</t>
  </si>
  <si>
    <t>Online PSC</t>
  </si>
  <si>
    <t>https://podminky.urs.cz/item/CS_URS_2024_02/132251101</t>
  </si>
  <si>
    <t>VV</t>
  </si>
  <si>
    <t>obvodové podklasdní pasy</t>
  </si>
  <si>
    <t>(10,225+5,155)*2*0,40*0,666</t>
  </si>
  <si>
    <t>vnitřní podkladní pasy</t>
  </si>
  <si>
    <t>5,355*3*0,40*0,40</t>
  </si>
  <si>
    <t>Mezisoučet</t>
  </si>
  <si>
    <t>3</t>
  </si>
  <si>
    <t>výkop pro ležatou kanalizaci z úrovně -0,630</t>
  </si>
  <si>
    <t>(1,57+4,04)*0,50*(0,26+0,04)*1/2</t>
  </si>
  <si>
    <t>2,09*0,50*(0,19+0,11)*1/2</t>
  </si>
  <si>
    <t>2,28*0,50*(0,12+0,05)*1/2</t>
  </si>
  <si>
    <t>0,77*0,50*(0,11+0,08)*1/2</t>
  </si>
  <si>
    <t>1,78*0,50*(0,10+0,03)*1/2</t>
  </si>
  <si>
    <t>výkop pro vodovodní přípojku</t>
  </si>
  <si>
    <t>(2,045+2,445+1,00)*0,30*0,67</t>
  </si>
  <si>
    <t>Součet</t>
  </si>
  <si>
    <t>132251251</t>
  </si>
  <si>
    <t>Hloubení nezapažených rýh šířky přes 800 do 2 000 mm strojně s urovnáním dna do předepsaného profilu a spádu v hornině třídy těžitelnosti I skupiny 3 do 20 m3</t>
  </si>
  <si>
    <t>1661115787</t>
  </si>
  <si>
    <t>https://podminky.urs.cz/item/CS_URS_2024_02/132251251</t>
  </si>
  <si>
    <t>výkop pro zdění z šalovacích tvárnic vč.pacovního prostoru</t>
  </si>
  <si>
    <t>(10,525*2+4,755)*0,90*(0,684-0,630)+4,755*0,65*(0,684-0,630)</t>
  </si>
  <si>
    <t>4,755*1,00*(0,684-0,630)*3</t>
  </si>
  <si>
    <t>162351103</t>
  </si>
  <si>
    <t>Vodorovné přemístění výkopku nebo sypaniny po suchu na obvyklém dopravním prostředku, bez naložení výkopku, avšak se složením bez rozhrnutí z horniny třídy těžitelnosti I skupiny 1 až 3 na vzdálenost do 500 m</t>
  </si>
  <si>
    <t>-2035803247</t>
  </si>
  <si>
    <t>https://podminky.urs.cz/item/CS_URS_2024_02/162351103</t>
  </si>
  <si>
    <t>"na meziskládu a zpět na zásypy" 3,94*2</t>
  </si>
  <si>
    <t>167151101</t>
  </si>
  <si>
    <t>Nakládání, skládání a překládání neulehlého výkopku nebo sypaniny strojně nakládání, množství do 100 m3, z horniny třídy těžitelnosti I, skupiny 1 až 3</t>
  </si>
  <si>
    <t>1147867069</t>
  </si>
  <si>
    <t>https://podminky.urs.cz/item/CS_URS_2024_02/167151101</t>
  </si>
  <si>
    <t>5</t>
  </si>
  <si>
    <t>174111101</t>
  </si>
  <si>
    <t>Zásyp sypaninou z jakékoliv horniny ručně s uložením výkopku ve vrstvách se zhutněním jam, šachet, rýh nebo kolem objektů v těchto vykopávkách</t>
  </si>
  <si>
    <t>1372198983</t>
  </si>
  <si>
    <t>https://podminky.urs.cz/item/CS_URS_2024_02/174111101</t>
  </si>
  <si>
    <t>pracovní prostor pro zdění z šalovacích tvárnic</t>
  </si>
  <si>
    <t>(10,525*2+4,755)*(0,90-0,30)*(0,684-0,630)+4,755*(0,65-0,30)*(0,684-0,630)</t>
  </si>
  <si>
    <t>4,755*(1,00-0,30)*(0,684-0,630)*3</t>
  </si>
  <si>
    <t>pod okapový chodník z úrovně -0,630</t>
  </si>
  <si>
    <t>(10,725*2+6,055)*(0,63-0,54)</t>
  </si>
  <si>
    <t>6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</si>
  <si>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</si>
  <si>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do 10 000 m ( vzdálenost skládky bude upřesněna )</t>
  </si>
  <si>
    <t>-1446040296</t>
  </si>
  <si>
    <t>https://podminky.urs.cz/item/CS_URS_2024_02/162751117</t>
  </si>
  <si>
    <t>"výkopy celkem" 12,637+2,191</t>
  </si>
  <si>
    <t>"odpočet zeminy pro zásypy" -3,940</t>
  </si>
  <si>
    <t>7</t>
  </si>
  <si>
    <t>171251201</t>
  </si>
  <si>
    <t>Uložení sypaniny na skládky nebo meziskládky bez hutnění s upravením uložené sypaniny do předepsaného tvaru</t>
  </si>
  <si>
    <t>1157142379</t>
  </si>
  <si>
    <t>https://podminky.urs.cz/item/CS_URS_2024_02/171251201</t>
  </si>
  <si>
    <t>8</t>
  </si>
  <si>
    <t>171201231</t>
  </si>
  <si>
    <t>Poplatek za uložení stavebního odpadu na recyklační skládce (skládkovné) zeminy a kamení zatříděného do Katalogu odpadů pod kódem 17 05 04</t>
  </si>
  <si>
    <t>t</t>
  </si>
  <si>
    <t>-550971786</t>
  </si>
  <si>
    <t>https://podminky.urs.cz/item/CS_URS_2024_02/171201231</t>
  </si>
  <si>
    <t>10,888*1,6 'Přepočtené koeficientem množství</t>
  </si>
  <si>
    <t>9</t>
  </si>
  <si>
    <t>181951112</t>
  </si>
  <si>
    <t>Úprava pláně vyrovnáním výškových rozdílů strojně v hornině třídy těžitelnosti I, skupiny 1 až 3 se zhutněním</t>
  </si>
  <si>
    <t>m2</t>
  </si>
  <si>
    <t>63521602</t>
  </si>
  <si>
    <t>https://podminky.urs.cz/item/CS_URS_2024_02/181951112</t>
  </si>
  <si>
    <t>po odebrání štěrkového lože asfaltové zpevněné plochy</t>
  </si>
  <si>
    <t>10,80*7,00</t>
  </si>
  <si>
    <t>10</t>
  </si>
  <si>
    <t>151101201</t>
  </si>
  <si>
    <t>Zřízení pažení stěn výkopu bez rozepření nebo vzepření příložné, hloubky do 4 m</t>
  </si>
  <si>
    <t>1679504490</t>
  </si>
  <si>
    <t>https://podminky.urs.cz/item/CS_URS_2024_02/151101201</t>
  </si>
  <si>
    <t>10,80*(0,53+0,43)*1/2*2</t>
  </si>
  <si>
    <t>7,00*0,43+7,00*1,10</t>
  </si>
  <si>
    <t>(10,225*2+6,055)*0,666</t>
  </si>
  <si>
    <t>11</t>
  </si>
  <si>
    <t>151101211</t>
  </si>
  <si>
    <t>Odstranění pažení stěn výkopu bez rozepření nebo vzepření s uložením pažin na vzdálenost do 3 m od okraje výkopu příložné, hloubky do 4 m</t>
  </si>
  <si>
    <t>-631077003</t>
  </si>
  <si>
    <t>https://podminky.urs.cz/item/CS_URS_2024_02/151101211</t>
  </si>
  <si>
    <t>151101401</t>
  </si>
  <si>
    <t>Zřízení vzepření zapažených stěn výkopů s potřebným přepažováním při pažení příložném, hloubky do 4 m</t>
  </si>
  <si>
    <t>-1201286708</t>
  </si>
  <si>
    <t>https://podminky.urs.cz/item/CS_URS_2024_02/151101401</t>
  </si>
  <si>
    <t>13</t>
  </si>
  <si>
    <t>151101411</t>
  </si>
  <si>
    <t>Odstranění vzepření stěn výkopů s uložením materiálu na vzdálenost do 3 m od kraje výkopu při pažení příložném, hloubky do 4 m</t>
  </si>
  <si>
    <t>1118065421</t>
  </si>
  <si>
    <t>https://podminky.urs.cz/item/CS_URS_2024_02/151101411</t>
  </si>
  <si>
    <t>Zemní práce - přípravné a přidružené práce</t>
  </si>
  <si>
    <t>14</t>
  </si>
  <si>
    <t>919735112</t>
  </si>
  <si>
    <t>Řezání stávajícího živičného krytu nebo podkladu hloubky přes 50 do 100 mm</t>
  </si>
  <si>
    <t>m</t>
  </si>
  <si>
    <t>1080314818</t>
  </si>
  <si>
    <t>https://podminky.urs.cz/item/CS_URS_2024_02/919735112</t>
  </si>
  <si>
    <t>10,80*2+7,00+0,50*2</t>
  </si>
  <si>
    <t>15</t>
  </si>
  <si>
    <t>113107182</t>
  </si>
  <si>
    <t>Odstranění podkladů nebo krytů strojně plochy jednotlivě přes 50 m2 do 200 m2 s přemístěním hmot na skládku na vzdálenost do 20 m nebo s naložením na dopravní prostředek živičných, o tl. vrstvy přes 50 do 100 mm</t>
  </si>
  <si>
    <t>1536510478</t>
  </si>
  <si>
    <t>https://podminky.urs.cz/item/CS_URS_2024_02/113107182</t>
  </si>
  <si>
    <t>16</t>
  </si>
  <si>
    <t>113107164</t>
  </si>
  <si>
    <t>Odstranění podkladů nebo krytů strojně plochy jednotlivě přes 50 m2 do 200 m2 s přemístěním hmot na skládku na vzdálenost do 20 m nebo s naložením na dopravní prostředek z kameniva hrubého drceného, o tl. vrstvy přes 300 do 400 mm</t>
  </si>
  <si>
    <t>-163030884</t>
  </si>
  <si>
    <t>https://podminky.urs.cz/item/CS_URS_2024_02/113107164</t>
  </si>
  <si>
    <t>17</t>
  </si>
  <si>
    <t>997221551</t>
  </si>
  <si>
    <t>Vodorovná doprava suti bez naložení, ale se složením a s hrubým urovnáním ze sypkých materiálů, na vzdálenost do 1 km</t>
  </si>
  <si>
    <t>296291142</t>
  </si>
  <si>
    <t>https://podminky.urs.cz/item/CS_URS_2024_02/997221551</t>
  </si>
  <si>
    <t>18</t>
  </si>
  <si>
    <t>997221559</t>
  </si>
  <si>
    <t>Vodorovná doprava suti bez naložení, ale se složením a s hrubým urovnáním Příplatek k ceně za každý další i započatý 1 km přes 1 km ( vzdálenost skládky bude upřesněna )</t>
  </si>
  <si>
    <t>344073672</t>
  </si>
  <si>
    <t>https://podminky.urs.cz/item/CS_URS_2024_02/997221559</t>
  </si>
  <si>
    <t>60,48*9 'Přepočtené koeficientem množství</t>
  </si>
  <si>
    <t>19</t>
  </si>
  <si>
    <t>997221611</t>
  </si>
  <si>
    <t>Nakládání na dopravní prostředky pro vodorovnou dopravu suti</t>
  </si>
  <si>
    <t>-1034260392</t>
  </si>
  <si>
    <t>https://podminky.urs.cz/item/CS_URS_2024_02/997221611</t>
  </si>
  <si>
    <t>20</t>
  </si>
  <si>
    <t>997013875</t>
  </si>
  <si>
    <t>Poplatek za uložení stavebního odpadu na recyklační skládce (skládkovné) asfaltového bez obsahu dehtu zatříděného do Katalogu odpadů pod kódem 17 03 02</t>
  </si>
  <si>
    <t>1538968278</t>
  </si>
  <si>
    <t>https://podminky.urs.cz/item/CS_URS_2024_02/997013875</t>
  </si>
  <si>
    <t>997013873</t>
  </si>
  <si>
    <t>-736841353</t>
  </si>
  <si>
    <t>https://podminky.urs.cz/item/CS_URS_2024_02/997013873</t>
  </si>
  <si>
    <t>Zakládání</t>
  </si>
  <si>
    <t>22</t>
  </si>
  <si>
    <t>274321311</t>
  </si>
  <si>
    <t>Základy z betonu železového (bez výztuže) pasy z betonu bez zvláštních nároků na prostředí tř. C 16/20</t>
  </si>
  <si>
    <t>-495916315</t>
  </si>
  <si>
    <t>https://podminky.urs.cz/item/CS_URS_2024_02/274321311</t>
  </si>
  <si>
    <t>obvodový základový pas - pod šalovací tvárnice</t>
  </si>
  <si>
    <t>(10,225+5,255)*2*0,40*0,666</t>
  </si>
  <si>
    <t>vnitřní základové pasy</t>
  </si>
  <si>
    <t>5,355*0,40*0,40*3</t>
  </si>
  <si>
    <t>10,818*0,050</t>
  </si>
  <si>
    <t>23</t>
  </si>
  <si>
    <t>274351121</t>
  </si>
  <si>
    <t>Bednění základů pasů rovné zřízení</t>
  </si>
  <si>
    <t>970578935</t>
  </si>
  <si>
    <t>https://podminky.urs.cz/item/CS_URS_2024_02/274351121</t>
  </si>
  <si>
    <t>"prostupy základy" 1,00*4</t>
  </si>
  <si>
    <t>24</t>
  </si>
  <si>
    <t>274351122</t>
  </si>
  <si>
    <t>Bednění základů pasů rovné odstranění</t>
  </si>
  <si>
    <t>-1664422296</t>
  </si>
  <si>
    <t>https://podminky.urs.cz/item/CS_URS_2024_02/274351122</t>
  </si>
  <si>
    <t>25</t>
  </si>
  <si>
    <t>279113134</t>
  </si>
  <si>
    <t>Základové zdi z tvárnic ztraceného bednění včetně výplně z betonu bez zvláštních nároků na vliv prostředí třídy C 16/20, tloušťky zdiva přes 250 do 300 mm</t>
  </si>
  <si>
    <t>379033886</t>
  </si>
  <si>
    <t>https://podminky.urs.cz/item/CS_URS_2024_02/279113134</t>
  </si>
  <si>
    <t>(10,2225+5,955)*2*0,50</t>
  </si>
  <si>
    <t>26</t>
  </si>
  <si>
    <t>279113135</t>
  </si>
  <si>
    <t>Základové zdi z tvárnic ztraceného bednění včetně výplně z betonu bez zvláštních nároků na vliv prostředí třídy C 16/20, tloušťky zdiva přes 300 do 400 mm</t>
  </si>
  <si>
    <t>-169118842</t>
  </si>
  <si>
    <t>https://podminky.urs.cz/item/CS_URS_2024_02/279113135</t>
  </si>
  <si>
    <t>"vnitřní pasy" 5,355*3*0,50</t>
  </si>
  <si>
    <t>27</t>
  </si>
  <si>
    <t>274361821</t>
  </si>
  <si>
    <t>Výztuž základů pasů z betonářské oceli 10 505 (R) nebo BSt 500</t>
  </si>
  <si>
    <t>-308400694</t>
  </si>
  <si>
    <t>https://podminky.urs.cz/item/CS_URS_2024_02/274361821</t>
  </si>
  <si>
    <t>"dle PD - konstrukční výztuž 30 kg/m3" (11,359+16,178*0,30+8,033*0,40)*0,030*1,10</t>
  </si>
  <si>
    <t>Svislé a kompletní konstrukce</t>
  </si>
  <si>
    <t>38</t>
  </si>
  <si>
    <t>Různé kompletní konstrukce - zpevněná plocha u vstupu</t>
  </si>
  <si>
    <t>28</t>
  </si>
  <si>
    <t>380 R_001</t>
  </si>
  <si>
    <t>Konstrukce schodu a zpevněné plochy u vstupu ( bude upřesněno ) položkja obsahuje veškeré práce</t>
  </si>
  <si>
    <t>1054921969</t>
  </si>
  <si>
    <t>1,65*1,10</t>
  </si>
  <si>
    <t>Vodorovné konstrukce</t>
  </si>
  <si>
    <t>29</t>
  </si>
  <si>
    <t>451572111</t>
  </si>
  <si>
    <t>Lože pod potrubí, stoky a drobné objekty v otevřeném výkopu z kameniva drobného těženého 0 až 4 mm</t>
  </si>
  <si>
    <t>-453205395</t>
  </si>
  <si>
    <t>https://podminky.urs.cz/item/CS_URS_2024_02/451572111</t>
  </si>
  <si>
    <t>lože a obsyp - vnitřní ležatá kanalizace</t>
  </si>
  <si>
    <t>6,50*2*0,50*(0,10+0,30)</t>
  </si>
  <si>
    <t>lože a obsyp - vnitřní vodovodní přípojka</t>
  </si>
  <si>
    <t>30</t>
  </si>
  <si>
    <t>452312141</t>
  </si>
  <si>
    <t>Podkladní a zajišťovací konstrukce z betonu prostého v otevřeném výkopu bez zvýšených nároků na prostředí sedlové lože pod potrubí z betonu tř. C 16/20</t>
  </si>
  <si>
    <t>1956560447</t>
  </si>
  <si>
    <t>https://podminky.urs.cz/item/CS_URS_2024_02/452312141</t>
  </si>
  <si>
    <t>podbetonování kolen - svislé vývody ležaté kanalizace</t>
  </si>
  <si>
    <t>0,10*5</t>
  </si>
  <si>
    <t>5 - 3</t>
  </si>
  <si>
    <t>Okapový chodník - oblázky</t>
  </si>
  <si>
    <t>31</t>
  </si>
  <si>
    <t>637121112</t>
  </si>
  <si>
    <t>Okapový chodník z kameniva s udusáním a urovnáním povrchu z kačírku tl. 150 mm</t>
  </si>
  <si>
    <t>1196163225</t>
  </si>
  <si>
    <t>https://podminky.urs.cz/item/CS_URS_2024_02/637121112</t>
  </si>
  <si>
    <t>"okapový chodník" (10,325*2+7,00-1,65)*0,45</t>
  </si>
  <si>
    <t>32</t>
  </si>
  <si>
    <t>564861011</t>
  </si>
  <si>
    <t>Podklad ze štěrkodrti ŠD s rozprostřením a zhutněním plochy jednotlivě do 100 m2, po zhutnění tl. 200 mm</t>
  </si>
  <si>
    <t>-394555506</t>
  </si>
  <si>
    <t>https://podminky.urs.cz/item/CS_URS_2024_02/564861011</t>
  </si>
  <si>
    <t>33</t>
  </si>
  <si>
    <t>919726122</t>
  </si>
  <si>
    <t>Geotextilie netkaná pro ochranu, separaci nebo filtraci měrná hmotnost přes 200 do 300 g/m2</t>
  </si>
  <si>
    <t>916513143</t>
  </si>
  <si>
    <t>https://podminky.urs.cz/item/CS_URS_2024_02/919726122</t>
  </si>
  <si>
    <t>"okapový chodník" (10,325*2+7,00-1,65)*(0,45+0,15*2)*1,10</t>
  </si>
  <si>
    <t>34</t>
  </si>
  <si>
    <t>916331112</t>
  </si>
  <si>
    <t>Osazení zahradního obrubníku betonového s ložem tl. od 50 do 100 mm z betonu prostého tř. C 12/15 s boční opěrou z betonu prostého tř. C 12/15</t>
  </si>
  <si>
    <t>1136816545</t>
  </si>
  <si>
    <t>https://podminky.urs.cz/item/CS_URS_2024_02/916331112</t>
  </si>
  <si>
    <t>"okapový chodník" 10,775*2+7,00+0,50*2-1,65</t>
  </si>
  <si>
    <t>35</t>
  </si>
  <si>
    <t>M</t>
  </si>
  <si>
    <t>59217003</t>
  </si>
  <si>
    <t>obrubník zahradní betonový 500x50x250mm</t>
  </si>
  <si>
    <t>296525787</t>
  </si>
  <si>
    <t>Úpravy povrchů, podlahy a osazování výplní</t>
  </si>
  <si>
    <t>62</t>
  </si>
  <si>
    <t>Úprava povrchů vnějších</t>
  </si>
  <si>
    <t>36</t>
  </si>
  <si>
    <t>622211001</t>
  </si>
  <si>
    <t>Montáž kontaktního zateplení lepením a mechanickým kotvením z polystyrenových desek (dodávka ve specifikaci) na vnější stěny, na podklad betonový nebo z lehčeného betonu, z tvárnic keramických nebo vápenopískových, tloušťky desek do 40 mm</t>
  </si>
  <si>
    <t>-2079029867</t>
  </si>
  <si>
    <t>https://podminky.urs.cz/item/CS_URS_2024_02/622211001</t>
  </si>
  <si>
    <t>"sokl" (10,325+6,055)*2*0,60</t>
  </si>
  <si>
    <t>37</t>
  </si>
  <si>
    <t>28376416</t>
  </si>
  <si>
    <t>deska XPS hrana polodrážková a hladký povrch 300kPA λ=0,035 tl 40mm</t>
  </si>
  <si>
    <t>-51682824</t>
  </si>
  <si>
    <t>19,656*1,05 'Přepočtené koeficientem množství</t>
  </si>
  <si>
    <t>622511112</t>
  </si>
  <si>
    <t>Omítka tenkovrstvá akrylátová vnějších ploch probarvená bez penetrace mozaiková střednězrnná stěn</t>
  </si>
  <si>
    <t>-503907026</t>
  </si>
  <si>
    <t>https://podminky.urs.cz/item/CS_URS_2024_02/622511112</t>
  </si>
  <si>
    <t>"sokl" (10,325+6,055)*2*0,30</t>
  </si>
  <si>
    <t>39</t>
  </si>
  <si>
    <t>622151021</t>
  </si>
  <si>
    <t>Penetrační nátěr vnějších pastovitých tenkovrstvých omítek mozaikových akrylátový stěn</t>
  </si>
  <si>
    <t>211167010</t>
  </si>
  <si>
    <t>https://podminky.urs.cz/item/CS_URS_2024_02/622151021</t>
  </si>
  <si>
    <t>63</t>
  </si>
  <si>
    <t>Podlahy a podlahové konstrukce</t>
  </si>
  <si>
    <t>40</t>
  </si>
  <si>
    <t>635111241</t>
  </si>
  <si>
    <t>Násyp ze štěrkopísku, písku nebo kameniva pod podlahy se zhutněním z kameniva hrubého 8-16</t>
  </si>
  <si>
    <t>-195650459</t>
  </si>
  <si>
    <t>https://podminky.urs.cz/item/CS_URS_2024_02/635111241</t>
  </si>
  <si>
    <t>zásyp štěrkem na kótu -0,680 a -0,580</t>
  </si>
  <si>
    <t>(1,89+2,045*2+2,445)*5,355*((0,65-0,24)+(0,58-0,24))*1/2</t>
  </si>
  <si>
    <t>Ostatní konstrukce a práce, bourání</t>
  </si>
  <si>
    <t>95</t>
  </si>
  <si>
    <t>Různé dokončovací konstrukce a práce pozemních staveb</t>
  </si>
  <si>
    <t>41</t>
  </si>
  <si>
    <t>953331112</t>
  </si>
  <si>
    <t>Vložky svislé do dilatačních spár z lepenky kladené volně, včetně dodání a osazení, v jakémkoliv zdivu, pískované</t>
  </si>
  <si>
    <t>754041432</t>
  </si>
  <si>
    <t>https://podminky.urs.cz/item/CS_URS_2024_02/953331112</t>
  </si>
  <si>
    <t>objekt/zpevněné plochy</t>
  </si>
  <si>
    <t>(10,325+6,055)*2*0,50</t>
  </si>
  <si>
    <t>42</t>
  </si>
  <si>
    <t>950 R_001</t>
  </si>
  <si>
    <t>Demontáž části stávajícího oplocení pro opětné použití, manipulace s demontovanými deskami, uložení; materiál velkoplošné AZC desky</t>
  </si>
  <si>
    <t>1679452190</t>
  </si>
  <si>
    <t>dle PD - pozn.č.2 na v.č.: 01</t>
  </si>
  <si>
    <t>7,800</t>
  </si>
  <si>
    <t>43</t>
  </si>
  <si>
    <t>950 R_002</t>
  </si>
  <si>
    <t>Doplnění oplocení po dokončení stavby ( rozsah a způsob provedení - bude upřesněno ) položka obsahuje veškeré související práce a materiál</t>
  </si>
  <si>
    <t>kpl</t>
  </si>
  <si>
    <t>-249909834</t>
  </si>
  <si>
    <t>96</t>
  </si>
  <si>
    <t>Bourání konstrukcí</t>
  </si>
  <si>
    <t>44</t>
  </si>
  <si>
    <t>961044111</t>
  </si>
  <si>
    <t>Bourání základů z betonu prostého</t>
  </si>
  <si>
    <t>-193463208</t>
  </si>
  <si>
    <t>https://podminky.urs.cz/item/CS_URS_2024_02/961044111</t>
  </si>
  <si>
    <t>7,80*0,30*0,80</t>
  </si>
  <si>
    <t>997</t>
  </si>
  <si>
    <t>Přesun sutě</t>
  </si>
  <si>
    <t>45</t>
  </si>
  <si>
    <t>997013111</t>
  </si>
  <si>
    <t>Vnitrostaveništní doprava suti a vybouraných hmot vodorovně do 50 m s naložením základní pro budovy a haly výšky do 6 m</t>
  </si>
  <si>
    <t>1355840135</t>
  </si>
  <si>
    <t>https://podminky.urs.cz/item/CS_URS_2024_02/997013111</t>
  </si>
  <si>
    <t>46</t>
  </si>
  <si>
    <t>997013501</t>
  </si>
  <si>
    <t>Odvoz suti a vybouraných hmot na skládku nebo meziskládku se složením, na vzdálenost do 1 km</t>
  </si>
  <si>
    <t>388544364</t>
  </si>
  <si>
    <t>https://podminky.urs.cz/item/CS_URS_2024_02/997013501</t>
  </si>
  <si>
    <t>47</t>
  </si>
  <si>
    <t>997013509</t>
  </si>
  <si>
    <t>Odvoz suti a vybouraných hmot na skládku nebo meziskládku se složením, na vzdálenost Příplatek k ceně za každý další započatý 1 km přes 1 km ( vzdálenost skládky bude upřesněna )</t>
  </si>
  <si>
    <t>-1391937841</t>
  </si>
  <si>
    <t>https://podminky.urs.cz/item/CS_URS_2024_02/997013509</t>
  </si>
  <si>
    <t>3,744*9 'Přepočtené koeficientem množství</t>
  </si>
  <si>
    <t>48</t>
  </si>
  <si>
    <t>997013861</t>
  </si>
  <si>
    <t>Poplatek za uložení stavebního odpadu na recyklační skládce (skládkovné) z prostého betonu zatříděného do Katalogu odpadů pod kódem 17 01 01</t>
  </si>
  <si>
    <t>1776099076</t>
  </si>
  <si>
    <t>https://podminky.urs.cz/item/CS_URS_2024_02/997013861</t>
  </si>
  <si>
    <t>998</t>
  </si>
  <si>
    <t>Přesun hmot</t>
  </si>
  <si>
    <t>49</t>
  </si>
  <si>
    <t>998011001</t>
  </si>
  <si>
    <t>Přesun hmot pro budovy občanské výstavby, bydlení, výrobu a služby s nosnou svislou konstrukcí zděnou z cihel, tvárnic nebo kamene vodorovná dopravní vzdálenost do 100 m základní pro budovy výšky do 6 m</t>
  </si>
  <si>
    <t>830875962</t>
  </si>
  <si>
    <t>https://podminky.urs.cz/item/CS_URS_2024_02/998011001</t>
  </si>
  <si>
    <t>PSV</t>
  </si>
  <si>
    <t>Práce a dodávky PSV</t>
  </si>
  <si>
    <t>711</t>
  </si>
  <si>
    <t>Izolace proti vodě, vlhkosti a plynům</t>
  </si>
  <si>
    <t>50</t>
  </si>
  <si>
    <t>711111001</t>
  </si>
  <si>
    <t>Provedení izolace proti zemní vlhkosti natěradly a tmely za studena na ploše vodorovné V nátěrem penetračním</t>
  </si>
  <si>
    <t>1552254825</t>
  </si>
  <si>
    <t>https://podminky.urs.cz/item/CS_URS_2024_02/711111001</t>
  </si>
  <si>
    <t>horní líc základových pasů</t>
  </si>
  <si>
    <t>(10,225+5,955)*2*0,50+5,355*3*0,50</t>
  </si>
  <si>
    <t>51</t>
  </si>
  <si>
    <t>11163150</t>
  </si>
  <si>
    <t>lak penetrační asfaltový</t>
  </si>
  <si>
    <t>313372345</t>
  </si>
  <si>
    <t>24,213*0,0003 'Přepočtené koeficientem množství</t>
  </si>
  <si>
    <t>52</t>
  </si>
  <si>
    <t>711141559</t>
  </si>
  <si>
    <t>Provedení izolace proti zemní vlhkosti pásy přitavením NAIP na ploše vodorovné V</t>
  </si>
  <si>
    <t>1703606197</t>
  </si>
  <si>
    <t>https://podminky.urs.cz/item/CS_URS_2024_02/711141559</t>
  </si>
  <si>
    <t>53</t>
  </si>
  <si>
    <t>62853004</t>
  </si>
  <si>
    <t>pás asfaltový natavitelný modifikovaný SBS s vložkou ze skleněné tkaniny a spalitelnou PE fólií nebo jemnozrnným minerálním posypem na horním povrchu tl 4,0mm</t>
  </si>
  <si>
    <t>1503841451</t>
  </si>
  <si>
    <t>24,213*1,1655 'Přepočtené koeficientem množství</t>
  </si>
  <si>
    <t>54</t>
  </si>
  <si>
    <t>998711101</t>
  </si>
  <si>
    <t>Přesun hmot pro izolace proti vodě, vlhkosti a plynům stanovený z hmotnosti přesunovaného materiálu vodorovná dopravní vzdálenost do 50 m základní v objektech výšky do 6 m</t>
  </si>
  <si>
    <t>-637203891</t>
  </si>
  <si>
    <t>https://podminky.urs.cz/item/CS_URS_2024_02/998711101</t>
  </si>
  <si>
    <t>72</t>
  </si>
  <si>
    <t>ZTI</t>
  </si>
  <si>
    <t>55</t>
  </si>
  <si>
    <t>720 R_001</t>
  </si>
  <si>
    <t>Svedení dešťových vod do štěrkového lože KG DN110 ( dle PD ozn.3 na v.č.: 01 ) položka obsahuje veškeré související práce a materiál</t>
  </si>
  <si>
    <t>kus</t>
  </si>
  <si>
    <t>-943063805</t>
  </si>
  <si>
    <t>56</t>
  </si>
  <si>
    <t>720 R_002</t>
  </si>
  <si>
    <t>Vnitřní ležatý rozvod - prodloužení stávající přípojky vodovodu PE 32 ( dle PD - poznámky na v.č.: 01 ) položka obsahuje veškeré související práce a materiál</t>
  </si>
  <si>
    <t>-1536241103</t>
  </si>
  <si>
    <t>57</t>
  </si>
  <si>
    <t>720 R_003</t>
  </si>
  <si>
    <t>Montáž a dodávka - šachta pro vodoměr - materiál plast, uložení do betonového lože ( dle PD pozn.na v.č.: 01 ) položka obsahuje veškeré související práce a materiál</t>
  </si>
  <si>
    <t>-290529735</t>
  </si>
  <si>
    <t>58</t>
  </si>
  <si>
    <t>998721101</t>
  </si>
  <si>
    <t>Přesun hmot pro vnitřní kanalizaci stanovený z hmotnosti přesunovaného materiálu vodorovná dopravní vzdálenost do 50 m základní v objektech výšky do 6 m</t>
  </si>
  <si>
    <t>-372867956</t>
  </si>
  <si>
    <t>https://podminky.urs.cz/item/CS_URS_2024_02/998721101</t>
  </si>
  <si>
    <t>721</t>
  </si>
  <si>
    <t>Zdravotechnika - vnitřní kanalizace</t>
  </si>
  <si>
    <t>59</t>
  </si>
  <si>
    <t>721173401</t>
  </si>
  <si>
    <t>Potrubí z trub PVC SN4 svodné (ležaté) DN 110</t>
  </si>
  <si>
    <t>-603158267</t>
  </si>
  <si>
    <t>https://podminky.urs.cz/item/CS_URS_2024_02/721173401</t>
  </si>
  <si>
    <t>položka obsahuje veškeré tvarovky</t>
  </si>
  <si>
    <t>9,000</t>
  </si>
  <si>
    <t>60</t>
  </si>
  <si>
    <t>721173402</t>
  </si>
  <si>
    <t>Potrubí z trub PVC SN4 svodné (ležaté) DN 125</t>
  </si>
  <si>
    <t>-1370132927</t>
  </si>
  <si>
    <t>https://podminky.urs.cz/item/CS_URS_2024_02/721173402</t>
  </si>
  <si>
    <t>7,500</t>
  </si>
  <si>
    <t>61</t>
  </si>
  <si>
    <t>1533520509</t>
  </si>
  <si>
    <t>HZS</t>
  </si>
  <si>
    <t>Hodinové zúčtovací sazby</t>
  </si>
  <si>
    <t>HZS2492</t>
  </si>
  <si>
    <t>Hodinové zúčtovací sazby profesí HSV a PSV - ( celkový počet hodin bude odsouhlasen TDS ) položkou lze ocenit práce, které nejsou patrny z PD materiál bude dodán samostatně ( počet hodin = odhad )</t>
  </si>
  <si>
    <t>hod</t>
  </si>
  <si>
    <t>512</t>
  </si>
  <si>
    <t>-701685489</t>
  </si>
  <si>
    <t>https://podminky.urs.cz/item/CS_URS_2024_02/HZS2492</t>
  </si>
  <si>
    <t>02 - Modul Container</t>
  </si>
  <si>
    <t xml:space="preserve">    38 - Modul Container</t>
  </si>
  <si>
    <t>Montáž sestavy 8 ks kontejnerů</t>
  </si>
  <si>
    <t>sestava</t>
  </si>
  <si>
    <t>234914360</t>
  </si>
  <si>
    <t>380 R_003</t>
  </si>
  <si>
    <t>Dodávka - sestava 8 ks kontejnerů ( podrobná specifikace dle PD a cenové nabídky dodavatele kontejnerů )</t>
  </si>
  <si>
    <t>720763047</t>
  </si>
  <si>
    <t>380 R_004</t>
  </si>
  <si>
    <t>Doprava - výrobní závod/Rudíkov</t>
  </si>
  <si>
    <t>-583514220</t>
  </si>
  <si>
    <t>380 R_002</t>
  </si>
  <si>
    <t>Příplatek k ceně - REI 30 DPI_x000d_
- 1 × 15 mm SDK GKF - růžový strop_x000d_
- 2 × 12,5 mm SDK GKF - růžové stěny_x000d_
- 1 × cementotřískové desky tl.22 mm - podlaha_x000d_
( u obojího provedení rastr CW profily po 625 mm )</t>
  </si>
  <si>
    <t>-1218886386</t>
  </si>
  <si>
    <t>03 - Hromosvod - zemnící soustava</t>
  </si>
  <si>
    <t>Bc.Adam Novák</t>
  </si>
  <si>
    <t>Rozpočet a výkaz výměr zpracován v SW ASTRA Zlín - rozpočtování v oboru elektro, aktuální cenová úroveň (2024). Import do KROS4.</t>
  </si>
  <si>
    <t>D1 - Hromosvod</t>
  </si>
  <si>
    <t xml:space="preserve">    D2 - Zemnící soustava</t>
  </si>
  <si>
    <t xml:space="preserve">      D3 - Provedení revizních zkoušek dle ČSN 33 2000-6</t>
  </si>
  <si>
    <t xml:space="preserve">    D4 - Ostatní náklady</t>
  </si>
  <si>
    <t>D1</t>
  </si>
  <si>
    <t>Hromosvod</t>
  </si>
  <si>
    <t>D2</t>
  </si>
  <si>
    <t>Zemnící soustava</t>
  </si>
  <si>
    <t>1244-1259</t>
  </si>
  <si>
    <t>Drát 8 AlMgSi T/4 drát Ø 8 mm (0,135kg/m)</t>
  </si>
  <si>
    <t>64</t>
  </si>
  <si>
    <t>1244-989</t>
  </si>
  <si>
    <t>Páska 30x4 m páska 30x4 (0,95 kg/m), balení 20kg , pevně</t>
  </si>
  <si>
    <t>kg</t>
  </si>
  <si>
    <t>1244-1220</t>
  </si>
  <si>
    <t>Drát 10 N V4A drát Ø 10 mm (0,62kg/m)</t>
  </si>
  <si>
    <t>Pol1</t>
  </si>
  <si>
    <t>Svorka nerezová pro připojení ocelové konstrukce buňky k vývodům zemniče, nutno upřesnit s dodavatelm buňěk</t>
  </si>
  <si>
    <t>1030-200422</t>
  </si>
  <si>
    <t>SKDP N - Křížová svorka pro vodiče Ø8/10 a pásky do 40 mm Nerez se středovou destičkou</t>
  </si>
  <si>
    <t>1030-200922</t>
  </si>
  <si>
    <t>SKPP N - Křížová svorka pro pásky 30 mm nerez V4A bez středové destičky</t>
  </si>
  <si>
    <t>Pol2</t>
  </si>
  <si>
    <t>MET svorkovnice šroubová nástěnná</t>
  </si>
  <si>
    <t>D3</t>
  </si>
  <si>
    <t>Provedení revizních zkoušek dle ČSN 33 2000-6</t>
  </si>
  <si>
    <t>Pol3</t>
  </si>
  <si>
    <t>Výchozí revize včetně vypracování revizní zprávy</t>
  </si>
  <si>
    <t>D4</t>
  </si>
  <si>
    <t>Ostatní náklady</t>
  </si>
  <si>
    <t>Pol4</t>
  </si>
  <si>
    <t>PPV</t>
  </si>
  <si>
    <t>04 - vytápění</t>
  </si>
  <si>
    <t>Ing.Jiří Jánský</t>
  </si>
  <si>
    <t xml:space="preserve">    732 - Ústřední vytápění - strojovny</t>
  </si>
  <si>
    <t xml:space="preserve">    733 - Ústřední vytápění - rozvodné potrubí</t>
  </si>
  <si>
    <t xml:space="preserve">    734 - Ústřední vytápění - armatury</t>
  </si>
  <si>
    <t>732</t>
  </si>
  <si>
    <t>Ústřední vytápění - strojovny</t>
  </si>
  <si>
    <t>732522001</t>
  </si>
  <si>
    <t>Tepelné čerpadlo vzduch/voda pro vytápění a přípravu TV venkovní jednotka topný výkon 6,2 kW</t>
  </si>
  <si>
    <t>soubor</t>
  </si>
  <si>
    <t>https://podminky.urs.cz/item/CS_URS_2024_02/732522001</t>
  </si>
  <si>
    <t>732421401</t>
  </si>
  <si>
    <t>Čerpadlo teplovodní mokroběžné závitové oběhové DN 25 výtlak do 4,0 m průtok 2,0 m3/h PN 10 pro vytápění</t>
  </si>
  <si>
    <t>https://podminky.urs.cz/item/CS_URS_2024_02/732421401</t>
  </si>
  <si>
    <t>732231001</t>
  </si>
  <si>
    <t>Akumulační nádrž bez přípravy TUV bez výměníku PN 0,3 o objemu 50 l</t>
  </si>
  <si>
    <t>https://podminky.urs.cz/item/CS_URS_2024_02/732231001</t>
  </si>
  <si>
    <t>732331778</t>
  </si>
  <si>
    <t>Příslušenství k expanzním nádobám bezpečnostní uzávěr G 1 k měření tlaku</t>
  </si>
  <si>
    <t>https://podminky.urs.cz/item/CS_URS_2024_02/732331778</t>
  </si>
  <si>
    <t>732330104</t>
  </si>
  <si>
    <t>Nádoba tlaková expanzní pro solární, topnou a chladící soustavu s membránou závitové připojení PN 0,8 o objemu 25 l</t>
  </si>
  <si>
    <t>https://podminky.urs.cz/item/CS_URS_2024_02/732330104</t>
  </si>
  <si>
    <t>998732101</t>
  </si>
  <si>
    <t>Přesun hmot pro strojovny stanovený z hmotnosti přesunovaného materiálu vodorovná dopravní vzdálenost do 50 m základní v objektech výšky do 6 m</t>
  </si>
  <si>
    <t>https://podminky.urs.cz/item/CS_URS_2024_02/998732101</t>
  </si>
  <si>
    <t>733</t>
  </si>
  <si>
    <t>Ústřední vytápění - rozvodné potrubí</t>
  </si>
  <si>
    <t>733122225</t>
  </si>
  <si>
    <t>Potrubí z uhlíkové oceli tenkostěnné vně pozink spojované lisováním D 28x1,5 mm</t>
  </si>
  <si>
    <t>https://podminky.urs.cz/item/CS_URS_2024_02/733122225</t>
  </si>
  <si>
    <t>733122224</t>
  </si>
  <si>
    <t>Potrubí z uhlíkové oceli tenkostěnné vně pozink spojované lisováním D 22x1,5 mm</t>
  </si>
  <si>
    <t>https://podminky.urs.cz/item/CS_URS_2024_02/733122224</t>
  </si>
  <si>
    <t>733811231</t>
  </si>
  <si>
    <t>Ochrana potrubí ústředního vytápění termoizolačními trubicemi z PE tl přes 9 do 13 mm DN do 22 mm</t>
  </si>
  <si>
    <t>https://podminky.urs.cz/item/CS_URS_2024_02/733811231</t>
  </si>
  <si>
    <t>733811252</t>
  </si>
  <si>
    <t>Ochrana potrubí ústředního vytápění termoizolačními trubicemi z PE tl přes 20 do 25 mm DN přes 22 do 45 mm</t>
  </si>
  <si>
    <t>https://podminky.urs.cz/item/CS_URS_2024_02/733811252</t>
  </si>
  <si>
    <t>998733101</t>
  </si>
  <si>
    <t>Přesun hmot pro rozvody potrubí stanovený z hmotnosti přesunovaného materiálu vodorovná dopravní vzdálenost do 50 m základní v objektech výšky do 6 m</t>
  </si>
  <si>
    <t>https://podminky.urs.cz/item/CS_URS_2024_02/998733101</t>
  </si>
  <si>
    <t>734</t>
  </si>
  <si>
    <t>Ústřední vytápění - armatury</t>
  </si>
  <si>
    <t>734211120</t>
  </si>
  <si>
    <t>Ventil závitový odvzdušňovací G 1/2 PN 14 do 120°C automatický</t>
  </si>
  <si>
    <t>https://podminky.urs.cz/item/CS_URS_2024_02/734211120</t>
  </si>
  <si>
    <t>734291123</t>
  </si>
  <si>
    <t>Kohout plnící a vypouštěcí G 1/2 PN 10 do 90°C závitový</t>
  </si>
  <si>
    <t>https://podminky.urs.cz/item/CS_URS_2024_02/734291123</t>
  </si>
  <si>
    <t>734291255</t>
  </si>
  <si>
    <t>Filtr závitový pro topné a chladicí systémy přímý G 1 PN 16 do 160°C s vnitřními závity</t>
  </si>
  <si>
    <t>https://podminky.urs.cz/item/CS_URS_2024_02/734291255</t>
  </si>
  <si>
    <t>734292714</t>
  </si>
  <si>
    <t>Kohout kulový přímý G 3/4 PN 42 do 185°C vnitřní závit</t>
  </si>
  <si>
    <t>https://podminky.urs.cz/item/CS_URS_2024_02/734292714</t>
  </si>
  <si>
    <t>734292715</t>
  </si>
  <si>
    <t>Kohout kulový přímý G 1 PN 42 do 185°C vnitřní závit</t>
  </si>
  <si>
    <t>https://podminky.urs.cz/item/CS_URS_2024_02/734292715</t>
  </si>
  <si>
    <t>734411101</t>
  </si>
  <si>
    <t>Teploměr technický s pevným stonkem a jímkou zadní připojení průměr 63 mm délky 50 mm</t>
  </si>
  <si>
    <t>https://podminky.urs.cz/item/CS_URS_2024_02/734411101</t>
  </si>
  <si>
    <t>734411103</t>
  </si>
  <si>
    <t>Teploměry technické s pevným stonkem a jímkou zadní připojení (axiální) průměr 63 mm délka stonku 100 mm</t>
  </si>
  <si>
    <t>https://podminky.urs.cz/item/CS_URS_2024_02/734411103</t>
  </si>
  <si>
    <t>734421102</t>
  </si>
  <si>
    <t>Tlakoměr s pevným stonkem a zpětnou klapkou tlak 0-16 bar průměr 63 mm spodní připojení</t>
  </si>
  <si>
    <t>https://podminky.urs.cz/item/CS_URS_2024_02/734421102</t>
  </si>
  <si>
    <t>998734101</t>
  </si>
  <si>
    <t>Přesun hmot pro armatury stanovený z hmotnosti přesunovaného materiálu vodorovná dopravní vzdálenost do 50 m základní v objektech výšky do 6 m</t>
  </si>
  <si>
    <t>https://podminky.urs.cz/item/CS_URS_2024_02/998734101</t>
  </si>
  <si>
    <t>Pol5</t>
  </si>
  <si>
    <t>ZAREGULOVÁNÍ SYSTÉMU UT</t>
  </si>
  <si>
    <t>HOD</t>
  </si>
  <si>
    <t>Pol6</t>
  </si>
  <si>
    <t>ZAŠKOLENÍ OBSLUHY</t>
  </si>
  <si>
    <t>Pol7</t>
  </si>
  <si>
    <t>NAPUŠTĚNÍ GLYCOLOVOU SMĚSÍ</t>
  </si>
  <si>
    <t>Pol8</t>
  </si>
  <si>
    <t>DOKUMENTACE SKUTEČNÉHO PROVEDENÍ</t>
  </si>
  <si>
    <t>Pol9</t>
  </si>
  <si>
    <t>TOPNÁ ZKOUŠKA</t>
  </si>
  <si>
    <t>05 - VZD</t>
  </si>
  <si>
    <t>D1 - VZDUCHOTECHNICKÁ ZAŘÍZENÍ</t>
  </si>
  <si>
    <t xml:space="preserve">    D2 - VĚTRÁNÍ ZÁZEMI / ŠATNY A SOCIÁLNÍ ZAŘÍZENÍ/</t>
  </si>
  <si>
    <t xml:space="preserve">    D3 - IZOLACE TEPELNÁ TL 60 MM</t>
  </si>
  <si>
    <t xml:space="preserve">    D4 - NÁTĚRY</t>
  </si>
  <si>
    <t>D5 - HODINOVÉ SAZBY</t>
  </si>
  <si>
    <t>VZDUCHOTECHNICKÁ ZAŘÍZENÍ</t>
  </si>
  <si>
    <t>VĚTRÁNÍ ZÁZEMI / ŠATNY A SOCIÁLNÍ ZAŘÍZENÍ/</t>
  </si>
  <si>
    <t>Pol10</t>
  </si>
  <si>
    <t>VZDUCHOTECHNICKÁ JEDNOTKA A REKUPERACÍ TEPLA 1000 M3/H, 250Pa, nástřešní provedení, účinnostb rekuperace mad 90%, včetně smšovací kapky, včetně regulačního uzlu vytápění, včetně kompletní M+R</t>
  </si>
  <si>
    <t>SB</t>
  </si>
  <si>
    <t>751611116</t>
  </si>
  <si>
    <t>Montáž centrální vzduchotechnické jednotky s rekuperací tepla stojaté s výměnou vzduchu přes 1000 do 5000 m3/h</t>
  </si>
  <si>
    <t>https://podminky.urs.cz/item/CS_URS_2024_02/751611116</t>
  </si>
  <si>
    <t>Pol11</t>
  </si>
  <si>
    <t>ZPROVOZNĚNÍ JEDNOTKY</t>
  </si>
  <si>
    <t>KS</t>
  </si>
  <si>
    <t>Pol12</t>
  </si>
  <si>
    <t>DOPRAVA MAT</t>
  </si>
  <si>
    <t>KM</t>
  </si>
  <si>
    <t>Pol13</t>
  </si>
  <si>
    <t>tlumič hluku kruhová, dn 180, délka 600</t>
  </si>
  <si>
    <t>ks</t>
  </si>
  <si>
    <t>Pol14</t>
  </si>
  <si>
    <t>tlumič hluku kruhová, dn 180, délka 900</t>
  </si>
  <si>
    <t>751344112</t>
  </si>
  <si>
    <t>Montáž tlumiče hluku pro kruhové potrubí D přes 100 do 200 mm</t>
  </si>
  <si>
    <t>https://podminky.urs.cz/item/CS_URS_2024_02/751344112</t>
  </si>
  <si>
    <t>Pol15</t>
  </si>
  <si>
    <t>KLAPKY REGULAČNÍ DO KRUHOVÉHO POTRUBÍ SE ZVÝŠENOU TĚSNOSTÍ -d 180</t>
  </si>
  <si>
    <t>751514662</t>
  </si>
  <si>
    <t>Montáž škrtící klapky nebo zpětné klapky do plechového potrubí kruhové s přírubou D přes 100 do 200 mm</t>
  </si>
  <si>
    <t>https://podminky.urs.cz/item/CS_URS_2024_02/751514662</t>
  </si>
  <si>
    <t>42972212</t>
  </si>
  <si>
    <t>talířový ventil pro odvod vzduchu kovový D 100mm</t>
  </si>
  <si>
    <t>42972213</t>
  </si>
  <si>
    <t>ventil talířový pro odvod vzduchu kovový D 125mm</t>
  </si>
  <si>
    <t>42972215</t>
  </si>
  <si>
    <t>ventil talířový pro odvod vzduchu kovový D 160mm</t>
  </si>
  <si>
    <t>751322011</t>
  </si>
  <si>
    <t>Mtž talířového ventilu D do 100 mm</t>
  </si>
  <si>
    <t>https://podminky.urs.cz/item/CS_URS_2024_02/751322011</t>
  </si>
  <si>
    <t>751322012</t>
  </si>
  <si>
    <t>Mtž talířového ventilu D do 200 mm</t>
  </si>
  <si>
    <t>https://podminky.urs.cz/item/CS_URS_2024_02/751322012</t>
  </si>
  <si>
    <t>Pol16</t>
  </si>
  <si>
    <t>textilní výústka kruhová, průměr 180 délka 4 m, průtok 400 m3/h</t>
  </si>
  <si>
    <t>Pol17</t>
  </si>
  <si>
    <t>textilní výústka kruhová, průměr 180 délka 4 m, průtok 600 m3/h</t>
  </si>
  <si>
    <t>Pol18</t>
  </si>
  <si>
    <t>montáž textilních výústek</t>
  </si>
  <si>
    <t>Pol19</t>
  </si>
  <si>
    <t>dveřní mřížka pt</t>
  </si>
  <si>
    <t>751398032</t>
  </si>
  <si>
    <t>Montáž ventilační mřížky do dveří nebo desek přes 0,040 do 0,100 m2</t>
  </si>
  <si>
    <t>https://podminky.urs.cz/item/CS_URS_2024_02/751398032</t>
  </si>
  <si>
    <t>Pol20</t>
  </si>
  <si>
    <t>potrubí čtyřhranné, sk. I. Pozinkovaný plech-třída těsnosti C do délky hrany 1500 mm,50% tvarovek</t>
  </si>
  <si>
    <t>Pol21</t>
  </si>
  <si>
    <t>potrubí kruhové, třída těsnosti D /SAFE/ d 100-25% tvar</t>
  </si>
  <si>
    <t>Pol22</t>
  </si>
  <si>
    <t>potrubí kruhové, třída těsnosti D /SAFE/ d 125-50%tvar</t>
  </si>
  <si>
    <t>Pol23</t>
  </si>
  <si>
    <t>potrubí kruhové, třída těsnosti D /SAFE/ d 160-30%tvar</t>
  </si>
  <si>
    <t>Pol24</t>
  </si>
  <si>
    <t>potrubí kruhové, třída těsnosti D /SAFE/ d 180-35%tvar</t>
  </si>
  <si>
    <t>Pol25</t>
  </si>
  <si>
    <t>potrubí kruhové, třída těsnosti D /SAFE/ d 280-40%tvar</t>
  </si>
  <si>
    <t>751511182</t>
  </si>
  <si>
    <t>Montáž potrubí plechového skupiny I kruhového bez příruby tloušťky plechu 0,6 mm D přes 100 do 200 mm</t>
  </si>
  <si>
    <t>https://podminky.urs.cz/item/CS_URS_2024_02/751511182</t>
  </si>
  <si>
    <t>751511183</t>
  </si>
  <si>
    <t>Montáž potrubí plechového skupiny I kruhového bez příruby tloušťky plechu 0,6 mm D přes 200 do 300 mm</t>
  </si>
  <si>
    <t>https://podminky.urs.cz/item/CS_URS_2024_02/751511183</t>
  </si>
  <si>
    <t>751571071</t>
  </si>
  <si>
    <t>Uchycení potrubí čtyřhranného pomocí závěsu kotveného do betonu</t>
  </si>
  <si>
    <t>https://podminky.urs.cz/item/CS_URS_2024_02/751571071</t>
  </si>
  <si>
    <t>IZOLACE TEPELNÁ TL 60 MM</t>
  </si>
  <si>
    <t>713381511</t>
  </si>
  <si>
    <t>Montáž izolace tepelné vzduchotechnických kanálů deskami připevněnými na trny tepelná izolace tl 60 mm)</t>
  </si>
  <si>
    <t>https://podminky.urs.cz/item/CS_URS_2024_02/713381511</t>
  </si>
  <si>
    <t>Pol26</t>
  </si>
  <si>
    <t>ORSTECH LSP H 60mm x1,2=</t>
  </si>
  <si>
    <t>Pol27</t>
  </si>
  <si>
    <t>PLECH POZINKOVANÝ, TL 0,4 MM</t>
  </si>
  <si>
    <t>M2</t>
  </si>
  <si>
    <t>NÁTĚRY</t>
  </si>
  <si>
    <t>783301311</t>
  </si>
  <si>
    <t>Odmaštění zámečnických konstrukcí vodou ředitelným odmašťovačem</t>
  </si>
  <si>
    <t>66</t>
  </si>
  <si>
    <t>https://podminky.urs.cz/item/CS_URS_2024_02/783301311</t>
  </si>
  <si>
    <t>783314101</t>
  </si>
  <si>
    <t>Základní jednonásobný syntetický nátěr zámečnických konstrukcí</t>
  </si>
  <si>
    <t>68</t>
  </si>
  <si>
    <t>https://podminky.urs.cz/item/CS_URS_2024_02/783314101</t>
  </si>
  <si>
    <t>783317101</t>
  </si>
  <si>
    <t>Krycí jednonásobný syntetický standardní nátěr zámečnických konstrukcí</t>
  </si>
  <si>
    <t>70</t>
  </si>
  <si>
    <t>https://podminky.urs.cz/item/CS_URS_2024_02/783317101</t>
  </si>
  <si>
    <t>D5</t>
  </si>
  <si>
    <t>HODINOVÉ SAZBY</t>
  </si>
  <si>
    <t>Pol28</t>
  </si>
  <si>
    <t>ZAREGULOVÁNÍ SYSTÉMU VZD</t>
  </si>
  <si>
    <t>74</t>
  </si>
  <si>
    <t>Pol29</t>
  </si>
  <si>
    <t>76</t>
  </si>
  <si>
    <t>Pol30</t>
  </si>
  <si>
    <t>ZTÍŽENÁ MONTÁŽ VE VÝŠCE</t>
  </si>
  <si>
    <t>78</t>
  </si>
  <si>
    <t>Pol31</t>
  </si>
  <si>
    <t>SPOLUPRÁCE S OSTATNÍMI PROFESEMI</t>
  </si>
  <si>
    <t>80</t>
  </si>
  <si>
    <t>06 - VON - vedlejší a ostatní náklady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</si>
  <si>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</si>
  <si>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D1 - VON - VEDLEJŠÍ A OSTATNÍ NÁKLADY</t>
  </si>
  <si>
    <t>VON - VEDLEJŠÍ A OSTATNÍ NÁKLADY</t>
  </si>
  <si>
    <t>002-004.1</t>
  </si>
  <si>
    <t>Zařízení staveniště ( zřízení a odstranění )</t>
  </si>
  <si>
    <t>1024</t>
  </si>
  <si>
    <t>002-006</t>
  </si>
  <si>
    <t>Poskytnutí zařízení staveniště (jeho části) pro umožnění činnosti TDS, AD, SÚ, BOZP na stavbě</t>
  </si>
  <si>
    <t>002-007</t>
  </si>
  <si>
    <t>Náklady spojené prováděním stavby v blízkosti stávajících objektů a zeleně</t>
  </si>
  <si>
    <t>002-102.1</t>
  </si>
  <si>
    <t>Geodetické zaměření řešených stavebních objetků po dokončení díla</t>
  </si>
  <si>
    <t>002-201.1</t>
  </si>
  <si>
    <t>Projektová dokumentace skutečného provedení</t>
  </si>
  <si>
    <t>002-301.1</t>
  </si>
  <si>
    <t>Kompletace atestů, certifikátů, revizních zpráv a ostatních dokladů</t>
  </si>
  <si>
    <t>002-302</t>
  </si>
  <si>
    <t>Zpracování a předložení harmonogramů před podpisem smlouvy.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</si>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</sst>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0000A8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1" fillId="0" borderId="0" applyNumberFormat="0" applyFill="0" applyBorder="0" applyAlignment="0" applyProtection="0"/>
  </cellStyleXfs>
  <cellXfs count="37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4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5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8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8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9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9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20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9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2" xfId="0" applyFont="1" applyBorder="1" applyAlignment="1">
      <alignment horizontal="center" vertical="center"/>
    </xf>
    <xf numFmtId="0" fontId="21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2" fillId="0" borderId="15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2" fillId="0" borderId="15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3" fillId="4" borderId="8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right" vertical="center"/>
    </xf>
    <xf numFmtId="0" fontId="23" fillId="4" borderId="9" xfId="0" applyFont="1" applyFill="1" applyBorder="1" applyAlignment="1" applyProtection="1">
      <alignment horizontal="center" vertical="center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24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1" fillId="0" borderId="15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30" fillId="0" borderId="15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166" fontId="30" fillId="0" borderId="21" xfId="0" applyNumberFormat="1" applyFont="1" applyBorder="1" applyAlignment="1" applyProtection="1">
      <alignment vertical="center"/>
    </xf>
    <xf numFmtId="4" fontId="30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23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3" fillId="0" borderId="13" xfId="0" applyNumberFormat="1" applyFont="1" applyBorder="1" applyAlignment="1" applyProtection="1"/>
    <xf numFmtId="166" fontId="33" fillId="0" borderId="14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3" xfId="0" applyFont="1" applyBorder="1" applyAlignment="1" applyProtection="1">
      <alignment horizontal="center" vertical="center"/>
    </xf>
    <xf numFmtId="49" fontId="23" fillId="0" borderId="23" xfId="0" applyNumberFormat="1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center" vertical="center" wrapText="1"/>
    </xf>
    <xf numFmtId="167" fontId="23" fillId="0" borderId="23" xfId="0" applyNumberFormat="1" applyFont="1" applyBorder="1" applyAlignment="1" applyProtection="1">
      <alignment vertical="center"/>
    </xf>
    <xf numFmtId="4" fontId="23" fillId="2" borderId="23" xfId="0" applyNumberFormat="1" applyFont="1" applyFill="1" applyBorder="1" applyAlignment="1" applyProtection="1">
      <alignment vertical="center"/>
      <protection locked="0"/>
    </xf>
    <xf numFmtId="4" fontId="23" fillId="0" borderId="23" xfId="0" applyNumberFormat="1" applyFont="1" applyBorder="1" applyAlignment="1" applyProtection="1">
      <alignment vertical="center"/>
    </xf>
    <xf numFmtId="0" fontId="24" fillId="2" borderId="15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6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7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4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4" xfId="0" applyFont="1" applyBorder="1" applyAlignment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6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38" fillId="0" borderId="23" xfId="0" applyFont="1" applyBorder="1" applyAlignment="1" applyProtection="1">
      <alignment horizontal="center" vertical="center"/>
    </xf>
    <xf numFmtId="49" fontId="38" fillId="0" borderId="23" xfId="0" applyNumberFormat="1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center" vertical="center" wrapText="1"/>
    </xf>
    <xf numFmtId="167" fontId="38" fillId="0" borderId="23" xfId="0" applyNumberFormat="1" applyFont="1" applyBorder="1" applyAlignment="1" applyProtection="1">
      <alignment vertical="center"/>
    </xf>
    <xf numFmtId="4" fontId="38" fillId="2" borderId="23" xfId="0" applyNumberFormat="1" applyFont="1" applyFill="1" applyBorder="1" applyAlignment="1" applyProtection="1">
      <alignment vertical="center"/>
      <protection locked="0"/>
    </xf>
    <xf numFmtId="4" fontId="38" fillId="0" borderId="23" xfId="0" applyNumberFormat="1" applyFont="1" applyBorder="1" applyAlignment="1" applyProtection="1">
      <alignment vertical="center"/>
    </xf>
    <xf numFmtId="0" fontId="39" fillId="0" borderId="4" xfId="0" applyFont="1" applyBorder="1" applyAlignment="1">
      <alignment vertical="center"/>
    </xf>
    <xf numFmtId="0" fontId="38" fillId="2" borderId="15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4" fillId="2" borderId="20" xfId="0" applyFont="1" applyFill="1" applyBorder="1" applyAlignment="1" applyProtection="1">
      <alignment horizontal="left" vertical="center"/>
      <protection locked="0"/>
    </xf>
    <xf numFmtId="0" fontId="24" fillId="0" borderId="21" xfId="0" applyFont="1" applyBorder="1" applyAlignment="1" applyProtection="1">
      <alignment horizontal="center" vertical="center"/>
    </xf>
    <xf numFmtId="166" fontId="24" fillId="0" borderId="21" xfId="0" applyNumberFormat="1" applyFont="1" applyBorder="1" applyAlignment="1" applyProtection="1">
      <alignment vertical="center"/>
    </xf>
    <xf numFmtId="166" fontId="24" fillId="0" borderId="22" xfId="0" applyNumberFormat="1" applyFont="1" applyBorder="1" applyAlignment="1" applyProtection="1">
      <alignment vertical="center"/>
    </xf>
    <xf numFmtId="0" fontId="0" fillId="0" borderId="0" xfId="0" applyAlignment="1">
      <alignment vertical="top"/>
    </xf>
    <xf numFmtId="0" fontId="40" fillId="0" borderId="24" xfId="0" applyFont="1" applyBorder="1" applyAlignment="1">
      <alignment vertical="center" wrapText="1"/>
    </xf>
    <xf numFmtId="0" fontId="40" fillId="0" borderId="25" xfId="0" applyFont="1" applyBorder="1" applyAlignment="1">
      <alignment vertical="center" wrapText="1"/>
    </xf>
    <xf numFmtId="0" fontId="40" fillId="0" borderId="26" xfId="0" applyFont="1" applyBorder="1" applyAlignment="1">
      <alignment vertical="center" wrapText="1"/>
    </xf>
    <xf numFmtId="0" fontId="40" fillId="0" borderId="27" xfId="0" applyFont="1" applyBorder="1" applyAlignment="1">
      <alignment horizontal="center" vertical="center" wrapText="1"/>
    </xf>
    <xf numFmtId="0" fontId="41" fillId="0" borderId="1" xfId="0" applyFont="1" applyBorder="1" applyAlignment="1">
      <alignment horizontal="center" vertical="center" wrapText="1"/>
    </xf>
    <xf numFmtId="0" fontId="40" fillId="0" borderId="28" xfId="0" applyFont="1" applyBorder="1" applyAlignment="1">
      <alignment horizontal="center" vertical="center" wrapText="1"/>
    </xf>
    <xf numFmtId="0" fontId="40" fillId="0" borderId="27" xfId="0" applyFont="1" applyBorder="1" applyAlignment="1">
      <alignment vertical="center" wrapText="1"/>
    </xf>
    <xf numFmtId="0" fontId="42" fillId="0" borderId="29" xfId="0" applyFont="1" applyBorder="1" applyAlignment="1">
      <alignment horizontal="left" wrapText="1"/>
    </xf>
    <xf numFmtId="0" fontId="40" fillId="0" borderId="28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27" xfId="0" applyFont="1" applyBorder="1" applyAlignment="1">
      <alignment vertical="center" wrapText="1"/>
    </xf>
    <xf numFmtId="0" fontId="43" fillId="0" borderId="1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vertical="center"/>
    </xf>
    <xf numFmtId="49" fontId="43" fillId="0" borderId="1" xfId="0" applyNumberFormat="1" applyFont="1" applyBorder="1" applyAlignment="1">
      <alignment horizontal="left" vertical="center" wrapText="1"/>
    </xf>
    <xf numFmtId="49" fontId="43" fillId="0" borderId="1" xfId="0" applyNumberFormat="1" applyFont="1" applyBorder="1" applyAlignment="1">
      <alignment vertical="center" wrapText="1"/>
    </xf>
    <xf numFmtId="0" fontId="40" fillId="0" borderId="30" xfId="0" applyFont="1" applyBorder="1" applyAlignment="1">
      <alignment vertical="center" wrapText="1"/>
    </xf>
    <xf numFmtId="0" fontId="45" fillId="0" borderId="29" xfId="0" applyFont="1" applyBorder="1" applyAlignment="1">
      <alignment vertical="center" wrapText="1"/>
    </xf>
    <xf numFmtId="0" fontId="40" fillId="0" borderId="31" xfId="0" applyFont="1" applyBorder="1" applyAlignment="1">
      <alignment vertical="center" wrapText="1"/>
    </xf>
    <xf numFmtId="0" fontId="40" fillId="0" borderId="1" xfId="0" applyFont="1" applyBorder="1" applyAlignment="1">
      <alignment vertical="top"/>
    </xf>
    <xf numFmtId="0" fontId="40" fillId="0" borderId="0" xfId="0" applyFont="1" applyAlignment="1">
      <alignment vertical="top"/>
    </xf>
    <xf numFmtId="0" fontId="40" fillId="0" borderId="24" xfId="0" applyFont="1" applyBorder="1" applyAlignment="1">
      <alignment horizontal="left" vertical="center"/>
    </xf>
    <xf numFmtId="0" fontId="40" fillId="0" borderId="25" xfId="0" applyFont="1" applyBorder="1" applyAlignment="1">
      <alignment horizontal="left" vertical="center"/>
    </xf>
    <xf numFmtId="0" fontId="40" fillId="0" borderId="26" xfId="0" applyFont="1" applyBorder="1" applyAlignment="1">
      <alignment horizontal="left" vertical="center"/>
    </xf>
    <xf numFmtId="0" fontId="40" fillId="0" borderId="27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0" fillId="0" borderId="28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6" fillId="0" borderId="0" xfId="0" applyFont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42" fillId="0" borderId="29" xfId="0" applyFont="1" applyBorder="1" applyAlignment="1">
      <alignment horizontal="center" vertical="center"/>
    </xf>
    <xf numFmtId="0" fontId="46" fillId="0" borderId="29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3" fillId="0" borderId="0" xfId="0" applyFont="1" applyAlignment="1">
      <alignment horizontal="left" vertical="center"/>
    </xf>
    <xf numFmtId="0" fontId="44" fillId="0" borderId="27" xfId="0" applyFont="1" applyBorder="1" applyAlignment="1">
      <alignment horizontal="left" vertical="center"/>
    </xf>
    <xf numFmtId="0" fontId="43" fillId="0" borderId="1" xfId="0" applyFont="1" applyFill="1" applyBorder="1" applyAlignment="1">
      <alignment horizontal="left" vertical="center"/>
    </xf>
    <xf numFmtId="0" fontId="43" fillId="0" borderId="1" xfId="0" applyFont="1" applyFill="1" applyBorder="1" applyAlignment="1">
      <alignment horizontal="center" vertical="center"/>
    </xf>
    <xf numFmtId="0" fontId="40" fillId="0" borderId="30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center" vertical="center" wrapText="1"/>
    </xf>
    <xf numFmtId="0" fontId="40" fillId="0" borderId="24" xfId="0" applyFont="1" applyBorder="1" applyAlignment="1">
      <alignment horizontal="left" vertical="center" wrapText="1"/>
    </xf>
    <xf numFmtId="0" fontId="40" fillId="0" borderId="25" xfId="0" applyFont="1" applyBorder="1" applyAlignment="1">
      <alignment horizontal="left" vertical="center" wrapText="1"/>
    </xf>
    <xf numFmtId="0" fontId="40" fillId="0" borderId="26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46" fillId="0" borderId="27" xfId="0" applyFont="1" applyBorder="1" applyAlignment="1">
      <alignment horizontal="left" vertical="center" wrapText="1"/>
    </xf>
    <xf numFmtId="0" fontId="46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/>
    </xf>
    <xf numFmtId="0" fontId="44" fillId="0" borderId="28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/>
    </xf>
    <xf numFmtId="0" fontId="44" fillId="0" borderId="30" xfId="0" applyFont="1" applyBorder="1" applyAlignment="1">
      <alignment horizontal="left" vertical="center" wrapText="1"/>
    </xf>
    <xf numFmtId="0" fontId="44" fillId="0" borderId="29" xfId="0" applyFont="1" applyBorder="1" applyAlignment="1">
      <alignment horizontal="left" vertical="center" wrapText="1"/>
    </xf>
    <xf numFmtId="0" fontId="44" fillId="0" borderId="3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top"/>
    </xf>
    <xf numFmtId="0" fontId="43" fillId="0" borderId="1" xfId="0" applyFont="1" applyBorder="1" applyAlignment="1">
      <alignment horizontal="center" vertical="top"/>
    </xf>
    <xf numFmtId="0" fontId="44" fillId="0" borderId="30" xfId="0" applyFont="1" applyBorder="1" applyAlignment="1">
      <alignment horizontal="left" vertical="center"/>
    </xf>
    <xf numFmtId="0" fontId="44" fillId="0" borderId="3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6" fillId="0" borderId="0" xfId="0" applyFont="1" applyAlignment="1">
      <alignment vertical="center"/>
    </xf>
    <xf numFmtId="0" fontId="42" fillId="0" borderId="1" xfId="0" applyFont="1" applyBorder="1" applyAlignment="1">
      <alignment vertical="center"/>
    </xf>
    <xf numFmtId="0" fontId="46" fillId="0" borderId="29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43" fillId="0" borderId="1" xfId="0" applyFont="1" applyBorder="1" applyAlignment="1">
      <alignment vertical="top"/>
    </xf>
    <xf numFmtId="49" fontId="43" fillId="0" borderId="1" xfId="0" applyNumberFormat="1" applyFont="1" applyBorder="1" applyAlignment="1">
      <alignment horizontal="left" vertical="center"/>
    </xf>
    <xf numFmtId="0" fontId="49" fillId="0" borderId="27" xfId="0" applyFont="1" applyBorder="1" applyAlignment="1" applyProtection="1">
      <alignment horizontal="left" vertical="center"/>
    </xf>
    <xf numFmtId="0" fontId="50" fillId="0" borderId="1" xfId="0" applyFont="1" applyBorder="1" applyAlignment="1" applyProtection="1">
      <alignment vertical="top"/>
    </xf>
    <xf numFmtId="0" fontId="50" fillId="0" borderId="1" xfId="0" applyFont="1" applyBorder="1" applyAlignment="1" applyProtection="1">
      <alignment horizontal="left" vertical="center"/>
    </xf>
    <xf numFmtId="0" fontId="50" fillId="0" borderId="1" xfId="0" applyFont="1" applyBorder="1" applyAlignment="1" applyProtection="1">
      <alignment horizontal="center" vertical="center"/>
    </xf>
    <xf numFmtId="49" fontId="50" fillId="0" borderId="1" xfId="0" applyNumberFormat="1" applyFont="1" applyBorder="1" applyAlignment="1" applyProtection="1">
      <alignment horizontal="left" vertical="center"/>
    </xf>
    <xf numFmtId="0" fontId="49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2" fillId="0" borderId="29" xfId="0" applyFont="1" applyBorder="1" applyAlignment="1">
      <alignment horizontal="left"/>
    </xf>
    <xf numFmtId="0" fontId="46" fillId="0" borderId="29" xfId="0" applyFont="1" applyBorder="1" applyAlignment="1"/>
    <xf numFmtId="0" fontId="40" fillId="0" borderId="27" xfId="0" applyFont="1" applyBorder="1" applyAlignment="1">
      <alignment vertical="top"/>
    </xf>
    <xf numFmtId="0" fontId="40" fillId="0" borderId="28" xfId="0" applyFont="1" applyBorder="1" applyAlignment="1">
      <alignment vertical="top"/>
    </xf>
    <xf numFmtId="0" fontId="40" fillId="0" borderId="30" xfId="0" applyFont="1" applyBorder="1" applyAlignment="1">
      <alignment vertical="top"/>
    </xf>
    <xf numFmtId="0" fontId="40" fillId="0" borderId="29" xfId="0" applyFont="1" applyBorder="1" applyAlignment="1">
      <alignment vertical="top"/>
    </xf>
    <xf numFmtId="0" fontId="40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styles" Target="styles.xml" /><Relationship Id="rId10" Type="http://schemas.openxmlformats.org/officeDocument/2006/relationships/theme" Target="theme/theme1.xml" /><Relationship Id="rId11" Type="http://schemas.openxmlformats.org/officeDocument/2006/relationships/calcChain" Target="calcChain.xml" /><Relationship Id="rId12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2/132251101" TargetMode="External" /><Relationship Id="rId2" Type="http://schemas.openxmlformats.org/officeDocument/2006/relationships/hyperlink" Target="https://podminky.urs.cz/item/CS_URS_2024_02/132251251" TargetMode="External" /><Relationship Id="rId3" Type="http://schemas.openxmlformats.org/officeDocument/2006/relationships/hyperlink" Target="https://podminky.urs.cz/item/CS_URS_2024_02/162351103" TargetMode="External" /><Relationship Id="rId4" Type="http://schemas.openxmlformats.org/officeDocument/2006/relationships/hyperlink" Target="https://podminky.urs.cz/item/CS_URS_2024_02/167151101" TargetMode="External" /><Relationship Id="rId5" Type="http://schemas.openxmlformats.org/officeDocument/2006/relationships/hyperlink" Target="https://podminky.urs.cz/item/CS_URS_2024_02/174111101" TargetMode="External" /><Relationship Id="rId6" Type="http://schemas.openxmlformats.org/officeDocument/2006/relationships/hyperlink" Target="https://podminky.urs.cz/item/CS_URS_2024_02/162751117" TargetMode="External" /><Relationship Id="rId7" Type="http://schemas.openxmlformats.org/officeDocument/2006/relationships/hyperlink" Target="https://podminky.urs.cz/item/CS_URS_2024_02/171251201" TargetMode="External" /><Relationship Id="rId8" Type="http://schemas.openxmlformats.org/officeDocument/2006/relationships/hyperlink" Target="https://podminky.urs.cz/item/CS_URS_2024_02/171201231" TargetMode="External" /><Relationship Id="rId9" Type="http://schemas.openxmlformats.org/officeDocument/2006/relationships/hyperlink" Target="https://podminky.urs.cz/item/CS_URS_2024_02/181951112" TargetMode="External" /><Relationship Id="rId10" Type="http://schemas.openxmlformats.org/officeDocument/2006/relationships/hyperlink" Target="https://podminky.urs.cz/item/CS_URS_2024_02/151101201" TargetMode="External" /><Relationship Id="rId11" Type="http://schemas.openxmlformats.org/officeDocument/2006/relationships/hyperlink" Target="https://podminky.urs.cz/item/CS_URS_2024_02/151101211" TargetMode="External" /><Relationship Id="rId12" Type="http://schemas.openxmlformats.org/officeDocument/2006/relationships/hyperlink" Target="https://podminky.urs.cz/item/CS_URS_2024_02/151101401" TargetMode="External" /><Relationship Id="rId13" Type="http://schemas.openxmlformats.org/officeDocument/2006/relationships/hyperlink" Target="https://podminky.urs.cz/item/CS_URS_2024_02/151101411" TargetMode="External" /><Relationship Id="rId14" Type="http://schemas.openxmlformats.org/officeDocument/2006/relationships/hyperlink" Target="https://podminky.urs.cz/item/CS_URS_2024_02/919735112" TargetMode="External" /><Relationship Id="rId15" Type="http://schemas.openxmlformats.org/officeDocument/2006/relationships/hyperlink" Target="https://podminky.urs.cz/item/CS_URS_2024_02/113107182" TargetMode="External" /><Relationship Id="rId16" Type="http://schemas.openxmlformats.org/officeDocument/2006/relationships/hyperlink" Target="https://podminky.urs.cz/item/CS_URS_2024_02/113107164" TargetMode="External" /><Relationship Id="rId17" Type="http://schemas.openxmlformats.org/officeDocument/2006/relationships/hyperlink" Target="https://podminky.urs.cz/item/CS_URS_2024_02/997221551" TargetMode="External" /><Relationship Id="rId18" Type="http://schemas.openxmlformats.org/officeDocument/2006/relationships/hyperlink" Target="https://podminky.urs.cz/item/CS_URS_2024_02/997221559" TargetMode="External" /><Relationship Id="rId19" Type="http://schemas.openxmlformats.org/officeDocument/2006/relationships/hyperlink" Target="https://podminky.urs.cz/item/CS_URS_2024_02/997221611" TargetMode="External" /><Relationship Id="rId20" Type="http://schemas.openxmlformats.org/officeDocument/2006/relationships/hyperlink" Target="https://podminky.urs.cz/item/CS_URS_2024_02/997013875" TargetMode="External" /><Relationship Id="rId21" Type="http://schemas.openxmlformats.org/officeDocument/2006/relationships/hyperlink" Target="https://podminky.urs.cz/item/CS_URS_2024_02/997013873" TargetMode="External" /><Relationship Id="rId22" Type="http://schemas.openxmlformats.org/officeDocument/2006/relationships/hyperlink" Target="https://podminky.urs.cz/item/CS_URS_2024_02/274321311" TargetMode="External" /><Relationship Id="rId23" Type="http://schemas.openxmlformats.org/officeDocument/2006/relationships/hyperlink" Target="https://podminky.urs.cz/item/CS_URS_2024_02/274351121" TargetMode="External" /><Relationship Id="rId24" Type="http://schemas.openxmlformats.org/officeDocument/2006/relationships/hyperlink" Target="https://podminky.urs.cz/item/CS_URS_2024_02/274351122" TargetMode="External" /><Relationship Id="rId25" Type="http://schemas.openxmlformats.org/officeDocument/2006/relationships/hyperlink" Target="https://podminky.urs.cz/item/CS_URS_2024_02/279113134" TargetMode="External" /><Relationship Id="rId26" Type="http://schemas.openxmlformats.org/officeDocument/2006/relationships/hyperlink" Target="https://podminky.urs.cz/item/CS_URS_2024_02/279113135" TargetMode="External" /><Relationship Id="rId27" Type="http://schemas.openxmlformats.org/officeDocument/2006/relationships/hyperlink" Target="https://podminky.urs.cz/item/CS_URS_2024_02/274361821" TargetMode="External" /><Relationship Id="rId28" Type="http://schemas.openxmlformats.org/officeDocument/2006/relationships/hyperlink" Target="https://podminky.urs.cz/item/CS_URS_2024_02/451572111" TargetMode="External" /><Relationship Id="rId29" Type="http://schemas.openxmlformats.org/officeDocument/2006/relationships/hyperlink" Target="https://podminky.urs.cz/item/CS_URS_2024_02/452312141" TargetMode="External" /><Relationship Id="rId30" Type="http://schemas.openxmlformats.org/officeDocument/2006/relationships/hyperlink" Target="https://podminky.urs.cz/item/CS_URS_2024_02/637121112" TargetMode="External" /><Relationship Id="rId31" Type="http://schemas.openxmlformats.org/officeDocument/2006/relationships/hyperlink" Target="https://podminky.urs.cz/item/CS_URS_2024_02/564861011" TargetMode="External" /><Relationship Id="rId32" Type="http://schemas.openxmlformats.org/officeDocument/2006/relationships/hyperlink" Target="https://podminky.urs.cz/item/CS_URS_2024_02/919726122" TargetMode="External" /><Relationship Id="rId33" Type="http://schemas.openxmlformats.org/officeDocument/2006/relationships/hyperlink" Target="https://podminky.urs.cz/item/CS_URS_2024_02/916331112" TargetMode="External" /><Relationship Id="rId34" Type="http://schemas.openxmlformats.org/officeDocument/2006/relationships/hyperlink" Target="https://podminky.urs.cz/item/CS_URS_2024_02/622211001" TargetMode="External" /><Relationship Id="rId35" Type="http://schemas.openxmlformats.org/officeDocument/2006/relationships/hyperlink" Target="https://podminky.urs.cz/item/CS_URS_2024_02/622511112" TargetMode="External" /><Relationship Id="rId36" Type="http://schemas.openxmlformats.org/officeDocument/2006/relationships/hyperlink" Target="https://podminky.urs.cz/item/CS_URS_2024_02/622151021" TargetMode="External" /><Relationship Id="rId37" Type="http://schemas.openxmlformats.org/officeDocument/2006/relationships/hyperlink" Target="https://podminky.urs.cz/item/CS_URS_2024_02/635111241" TargetMode="External" /><Relationship Id="rId38" Type="http://schemas.openxmlformats.org/officeDocument/2006/relationships/hyperlink" Target="https://podminky.urs.cz/item/CS_URS_2024_02/953331112" TargetMode="External" /><Relationship Id="rId39" Type="http://schemas.openxmlformats.org/officeDocument/2006/relationships/hyperlink" Target="https://podminky.urs.cz/item/CS_URS_2024_02/961044111" TargetMode="External" /><Relationship Id="rId40" Type="http://schemas.openxmlformats.org/officeDocument/2006/relationships/hyperlink" Target="https://podminky.urs.cz/item/CS_URS_2024_02/997013111" TargetMode="External" /><Relationship Id="rId41" Type="http://schemas.openxmlformats.org/officeDocument/2006/relationships/hyperlink" Target="https://podminky.urs.cz/item/CS_URS_2024_02/997013501" TargetMode="External" /><Relationship Id="rId42" Type="http://schemas.openxmlformats.org/officeDocument/2006/relationships/hyperlink" Target="https://podminky.urs.cz/item/CS_URS_2024_02/997013509" TargetMode="External" /><Relationship Id="rId43" Type="http://schemas.openxmlformats.org/officeDocument/2006/relationships/hyperlink" Target="https://podminky.urs.cz/item/CS_URS_2024_02/997013861" TargetMode="External" /><Relationship Id="rId44" Type="http://schemas.openxmlformats.org/officeDocument/2006/relationships/hyperlink" Target="https://podminky.urs.cz/item/CS_URS_2024_02/998011001" TargetMode="External" /><Relationship Id="rId45" Type="http://schemas.openxmlformats.org/officeDocument/2006/relationships/hyperlink" Target="https://podminky.urs.cz/item/CS_URS_2024_02/711111001" TargetMode="External" /><Relationship Id="rId46" Type="http://schemas.openxmlformats.org/officeDocument/2006/relationships/hyperlink" Target="https://podminky.urs.cz/item/CS_URS_2024_02/711141559" TargetMode="External" /><Relationship Id="rId47" Type="http://schemas.openxmlformats.org/officeDocument/2006/relationships/hyperlink" Target="https://podminky.urs.cz/item/CS_URS_2024_02/998711101" TargetMode="External" /><Relationship Id="rId48" Type="http://schemas.openxmlformats.org/officeDocument/2006/relationships/hyperlink" Target="https://podminky.urs.cz/item/CS_URS_2024_02/998721101" TargetMode="External" /><Relationship Id="rId49" Type="http://schemas.openxmlformats.org/officeDocument/2006/relationships/hyperlink" Target="https://podminky.urs.cz/item/CS_URS_2024_02/721173401" TargetMode="External" /><Relationship Id="rId50" Type="http://schemas.openxmlformats.org/officeDocument/2006/relationships/hyperlink" Target="https://podminky.urs.cz/item/CS_URS_2024_02/721173402" TargetMode="External" /><Relationship Id="rId51" Type="http://schemas.openxmlformats.org/officeDocument/2006/relationships/hyperlink" Target="https://podminky.urs.cz/item/CS_URS_2024_02/998721101" TargetMode="External" /><Relationship Id="rId52" Type="http://schemas.openxmlformats.org/officeDocument/2006/relationships/hyperlink" Target="https://podminky.urs.cz/item/CS_URS_2024_02/HZS2492" TargetMode="External" /><Relationship Id="rId53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2/732522001" TargetMode="External" /><Relationship Id="rId2" Type="http://schemas.openxmlformats.org/officeDocument/2006/relationships/hyperlink" Target="https://podminky.urs.cz/item/CS_URS_2024_02/732421401" TargetMode="External" /><Relationship Id="rId3" Type="http://schemas.openxmlformats.org/officeDocument/2006/relationships/hyperlink" Target="https://podminky.urs.cz/item/CS_URS_2024_02/732231001" TargetMode="External" /><Relationship Id="rId4" Type="http://schemas.openxmlformats.org/officeDocument/2006/relationships/hyperlink" Target="https://podminky.urs.cz/item/CS_URS_2024_02/732331778" TargetMode="External" /><Relationship Id="rId5" Type="http://schemas.openxmlformats.org/officeDocument/2006/relationships/hyperlink" Target="https://podminky.urs.cz/item/CS_URS_2024_02/732330104" TargetMode="External" /><Relationship Id="rId6" Type="http://schemas.openxmlformats.org/officeDocument/2006/relationships/hyperlink" Target="https://podminky.urs.cz/item/CS_URS_2024_02/998732101" TargetMode="External" /><Relationship Id="rId7" Type="http://schemas.openxmlformats.org/officeDocument/2006/relationships/hyperlink" Target="https://podminky.urs.cz/item/CS_URS_2024_02/733122225" TargetMode="External" /><Relationship Id="rId8" Type="http://schemas.openxmlformats.org/officeDocument/2006/relationships/hyperlink" Target="https://podminky.urs.cz/item/CS_URS_2024_02/733122224" TargetMode="External" /><Relationship Id="rId9" Type="http://schemas.openxmlformats.org/officeDocument/2006/relationships/hyperlink" Target="https://podminky.urs.cz/item/CS_URS_2024_02/733811231" TargetMode="External" /><Relationship Id="rId10" Type="http://schemas.openxmlformats.org/officeDocument/2006/relationships/hyperlink" Target="https://podminky.urs.cz/item/CS_URS_2024_02/733811252" TargetMode="External" /><Relationship Id="rId11" Type="http://schemas.openxmlformats.org/officeDocument/2006/relationships/hyperlink" Target="https://podminky.urs.cz/item/CS_URS_2024_02/998733101" TargetMode="External" /><Relationship Id="rId12" Type="http://schemas.openxmlformats.org/officeDocument/2006/relationships/hyperlink" Target="https://podminky.urs.cz/item/CS_URS_2024_02/734211120" TargetMode="External" /><Relationship Id="rId13" Type="http://schemas.openxmlformats.org/officeDocument/2006/relationships/hyperlink" Target="https://podminky.urs.cz/item/CS_URS_2024_02/734291123" TargetMode="External" /><Relationship Id="rId14" Type="http://schemas.openxmlformats.org/officeDocument/2006/relationships/hyperlink" Target="https://podminky.urs.cz/item/CS_URS_2024_02/734291255" TargetMode="External" /><Relationship Id="rId15" Type="http://schemas.openxmlformats.org/officeDocument/2006/relationships/hyperlink" Target="https://podminky.urs.cz/item/CS_URS_2024_02/734292714" TargetMode="External" /><Relationship Id="rId16" Type="http://schemas.openxmlformats.org/officeDocument/2006/relationships/hyperlink" Target="https://podminky.urs.cz/item/CS_URS_2024_02/734292715" TargetMode="External" /><Relationship Id="rId17" Type="http://schemas.openxmlformats.org/officeDocument/2006/relationships/hyperlink" Target="https://podminky.urs.cz/item/CS_URS_2024_02/734411101" TargetMode="External" /><Relationship Id="rId18" Type="http://schemas.openxmlformats.org/officeDocument/2006/relationships/hyperlink" Target="https://podminky.urs.cz/item/CS_URS_2024_02/734411103" TargetMode="External" /><Relationship Id="rId19" Type="http://schemas.openxmlformats.org/officeDocument/2006/relationships/hyperlink" Target="https://podminky.urs.cz/item/CS_URS_2024_02/734421102" TargetMode="External" /><Relationship Id="rId20" Type="http://schemas.openxmlformats.org/officeDocument/2006/relationships/hyperlink" Target="https://podminky.urs.cz/item/CS_URS_2024_02/998734101" TargetMode="External" /><Relationship Id="rId2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2/751611116" TargetMode="External" /><Relationship Id="rId2" Type="http://schemas.openxmlformats.org/officeDocument/2006/relationships/hyperlink" Target="https://podminky.urs.cz/item/CS_URS_2024_02/751344112" TargetMode="External" /><Relationship Id="rId3" Type="http://schemas.openxmlformats.org/officeDocument/2006/relationships/hyperlink" Target="https://podminky.urs.cz/item/CS_URS_2024_02/751514662" TargetMode="External" /><Relationship Id="rId4" Type="http://schemas.openxmlformats.org/officeDocument/2006/relationships/hyperlink" Target="https://podminky.urs.cz/item/CS_URS_2024_02/751322011" TargetMode="External" /><Relationship Id="rId5" Type="http://schemas.openxmlformats.org/officeDocument/2006/relationships/hyperlink" Target="https://podminky.urs.cz/item/CS_URS_2024_02/751322012" TargetMode="External" /><Relationship Id="rId6" Type="http://schemas.openxmlformats.org/officeDocument/2006/relationships/hyperlink" Target="https://podminky.urs.cz/item/CS_URS_2024_02/751398032" TargetMode="External" /><Relationship Id="rId7" Type="http://schemas.openxmlformats.org/officeDocument/2006/relationships/hyperlink" Target="https://podminky.urs.cz/item/CS_URS_2024_02/751511182" TargetMode="External" /><Relationship Id="rId8" Type="http://schemas.openxmlformats.org/officeDocument/2006/relationships/hyperlink" Target="https://podminky.urs.cz/item/CS_URS_2024_02/751511183" TargetMode="External" /><Relationship Id="rId9" Type="http://schemas.openxmlformats.org/officeDocument/2006/relationships/hyperlink" Target="https://podminky.urs.cz/item/CS_URS_2024_02/751571071" TargetMode="External" /><Relationship Id="rId10" Type="http://schemas.openxmlformats.org/officeDocument/2006/relationships/hyperlink" Target="https://podminky.urs.cz/item/CS_URS_2024_02/713381511" TargetMode="External" /><Relationship Id="rId11" Type="http://schemas.openxmlformats.org/officeDocument/2006/relationships/hyperlink" Target="https://podminky.urs.cz/item/CS_URS_2024_02/783301311" TargetMode="External" /><Relationship Id="rId12" Type="http://schemas.openxmlformats.org/officeDocument/2006/relationships/hyperlink" Target="https://podminky.urs.cz/item/CS_URS_2024_02/783314101" TargetMode="External" /><Relationship Id="rId13" Type="http://schemas.openxmlformats.org/officeDocument/2006/relationships/hyperlink" Target="https://podminky.urs.cz/item/CS_URS_2024_02/783317101" TargetMode="External" /><Relationship Id="rId14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9" t="s">
        <v>0</v>
      </c>
      <c r="AZ1" s="19" t="s">
        <v>1</v>
      </c>
      <c r="BA1" s="19" t="s">
        <v>2</v>
      </c>
      <c r="BB1" s="19" t="s">
        <v>3</v>
      </c>
      <c r="BT1" s="19" t="s">
        <v>4</v>
      </c>
      <c r="BU1" s="19" t="s">
        <v>4</v>
      </c>
      <c r="BV1" s="19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20" t="s">
        <v>6</v>
      </c>
      <c r="BT2" s="20" t="s">
        <v>7</v>
      </c>
    </row>
    <row r="3" s="1" customFormat="1" ht="6.96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  <c r="AO3" s="22"/>
      <c r="AP3" s="22"/>
      <c r="AQ3" s="22"/>
      <c r="AR3" s="23"/>
      <c r="BS3" s="20" t="s">
        <v>6</v>
      </c>
      <c r="BT3" s="20" t="s">
        <v>8</v>
      </c>
    </row>
    <row r="4" s="1" customFormat="1" ht="24.96" customHeight="1">
      <c r="B4" s="24"/>
      <c r="C4" s="25"/>
      <c r="D4" s="26" t="s">
        <v>9</v>
      </c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  <c r="S4" s="25"/>
      <c r="T4" s="25"/>
      <c r="U4" s="25"/>
      <c r="V4" s="25"/>
      <c r="W4" s="25"/>
      <c r="X4" s="25"/>
      <c r="Y4" s="25"/>
      <c r="Z4" s="25"/>
      <c r="AA4" s="25"/>
      <c r="AB4" s="25"/>
      <c r="AC4" s="25"/>
      <c r="AD4" s="25"/>
      <c r="AE4" s="25"/>
      <c r="AF4" s="25"/>
      <c r="AG4" s="25"/>
      <c r="AH4" s="25"/>
      <c r="AI4" s="25"/>
      <c r="AJ4" s="25"/>
      <c r="AK4" s="25"/>
      <c r="AL4" s="25"/>
      <c r="AM4" s="25"/>
      <c r="AN4" s="25"/>
      <c r="AO4" s="25"/>
      <c r="AP4" s="25"/>
      <c r="AQ4" s="25"/>
      <c r="AR4" s="23"/>
      <c r="AS4" s="27" t="s">
        <v>10</v>
      </c>
      <c r="BE4" s="28" t="s">
        <v>11</v>
      </c>
      <c r="BS4" s="20" t="s">
        <v>12</v>
      </c>
    </row>
    <row r="5" s="1" customFormat="1" ht="12" customHeight="1">
      <c r="B5" s="24"/>
      <c r="C5" s="25"/>
      <c r="D5" s="29" t="s">
        <v>13</v>
      </c>
      <c r="E5" s="25"/>
      <c r="F5" s="25"/>
      <c r="G5" s="25"/>
      <c r="H5" s="25"/>
      <c r="I5" s="25"/>
      <c r="J5" s="25"/>
      <c r="K5" s="30" t="s">
        <v>14</v>
      </c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  <c r="AF5" s="25"/>
      <c r="AG5" s="25"/>
      <c r="AH5" s="25"/>
      <c r="AI5" s="25"/>
      <c r="AJ5" s="25"/>
      <c r="AK5" s="25"/>
      <c r="AL5" s="25"/>
      <c r="AM5" s="25"/>
      <c r="AN5" s="25"/>
      <c r="AO5" s="25"/>
      <c r="AP5" s="25"/>
      <c r="AQ5" s="25"/>
      <c r="AR5" s="23"/>
      <c r="BE5" s="31" t="s">
        <v>15</v>
      </c>
      <c r="BS5" s="20" t="s">
        <v>6</v>
      </c>
    </row>
    <row r="6" s="1" customFormat="1" ht="36.96" customHeight="1">
      <c r="B6" s="24"/>
      <c r="C6" s="25"/>
      <c r="D6" s="32" t="s">
        <v>16</v>
      </c>
      <c r="E6" s="25"/>
      <c r="F6" s="25"/>
      <c r="G6" s="25"/>
      <c r="H6" s="25"/>
      <c r="I6" s="25"/>
      <c r="J6" s="25"/>
      <c r="K6" s="33" t="s">
        <v>17</v>
      </c>
      <c r="L6" s="25"/>
      <c r="M6" s="25"/>
      <c r="N6" s="25"/>
      <c r="O6" s="25"/>
      <c r="P6" s="25"/>
      <c r="Q6" s="25"/>
      <c r="R6" s="25"/>
      <c r="S6" s="25"/>
      <c r="T6" s="25"/>
      <c r="U6" s="25"/>
      <c r="V6" s="25"/>
      <c r="W6" s="25"/>
      <c r="X6" s="25"/>
      <c r="Y6" s="25"/>
      <c r="Z6" s="25"/>
      <c r="AA6" s="25"/>
      <c r="AB6" s="25"/>
      <c r="AC6" s="25"/>
      <c r="AD6" s="25"/>
      <c r="AE6" s="25"/>
      <c r="AF6" s="25"/>
      <c r="AG6" s="25"/>
      <c r="AH6" s="25"/>
      <c r="AI6" s="25"/>
      <c r="AJ6" s="25"/>
      <c r="AK6" s="25"/>
      <c r="AL6" s="25"/>
      <c r="AM6" s="25"/>
      <c r="AN6" s="25"/>
      <c r="AO6" s="25"/>
      <c r="AP6" s="25"/>
      <c r="AQ6" s="25"/>
      <c r="AR6" s="23"/>
      <c r="BE6" s="34"/>
      <c r="BS6" s="20" t="s">
        <v>6</v>
      </c>
    </row>
    <row r="7" s="1" customFormat="1" ht="12" customHeight="1">
      <c r="B7" s="24"/>
      <c r="C7" s="25"/>
      <c r="D7" s="35" t="s">
        <v>18</v>
      </c>
      <c r="E7" s="25"/>
      <c r="F7" s="25"/>
      <c r="G7" s="25"/>
      <c r="H7" s="25"/>
      <c r="I7" s="25"/>
      <c r="J7" s="25"/>
      <c r="K7" s="30" t="s">
        <v>19</v>
      </c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35" t="s">
        <v>20</v>
      </c>
      <c r="AL7" s="25"/>
      <c r="AM7" s="25"/>
      <c r="AN7" s="30" t="s">
        <v>19</v>
      </c>
      <c r="AO7" s="25"/>
      <c r="AP7" s="25"/>
      <c r="AQ7" s="25"/>
      <c r="AR7" s="23"/>
      <c r="BE7" s="34"/>
      <c r="BS7" s="20" t="s">
        <v>6</v>
      </c>
    </row>
    <row r="8" s="1" customFormat="1" ht="12" customHeight="1">
      <c r="B8" s="24"/>
      <c r="C8" s="25"/>
      <c r="D8" s="35" t="s">
        <v>21</v>
      </c>
      <c r="E8" s="25"/>
      <c r="F8" s="25"/>
      <c r="G8" s="25"/>
      <c r="H8" s="25"/>
      <c r="I8" s="25"/>
      <c r="J8" s="25"/>
      <c r="K8" s="30" t="s">
        <v>22</v>
      </c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35" t="s">
        <v>23</v>
      </c>
      <c r="AL8" s="25"/>
      <c r="AM8" s="25"/>
      <c r="AN8" s="36" t="s">
        <v>24</v>
      </c>
      <c r="AO8" s="25"/>
      <c r="AP8" s="25"/>
      <c r="AQ8" s="25"/>
      <c r="AR8" s="23"/>
      <c r="BE8" s="34"/>
      <c r="BS8" s="20" t="s">
        <v>6</v>
      </c>
    </row>
    <row r="9" s="1" customFormat="1" ht="14.4" customHeight="1">
      <c r="B9" s="24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  <c r="AD9" s="25"/>
      <c r="AE9" s="25"/>
      <c r="AF9" s="25"/>
      <c r="AG9" s="25"/>
      <c r="AH9" s="25"/>
      <c r="AI9" s="25"/>
      <c r="AJ9" s="25"/>
      <c r="AK9" s="25"/>
      <c r="AL9" s="25"/>
      <c r="AM9" s="25"/>
      <c r="AN9" s="25"/>
      <c r="AO9" s="25"/>
      <c r="AP9" s="25"/>
      <c r="AQ9" s="25"/>
      <c r="AR9" s="23"/>
      <c r="BE9" s="34"/>
      <c r="BS9" s="20" t="s">
        <v>6</v>
      </c>
    </row>
    <row r="10" s="1" customFormat="1" ht="12" customHeight="1">
      <c r="B10" s="24"/>
      <c r="C10" s="25"/>
      <c r="D10" s="35" t="s">
        <v>25</v>
      </c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  <c r="AJ10" s="25"/>
      <c r="AK10" s="35" t="s">
        <v>26</v>
      </c>
      <c r="AL10" s="25"/>
      <c r="AM10" s="25"/>
      <c r="AN10" s="30" t="s">
        <v>19</v>
      </c>
      <c r="AO10" s="25"/>
      <c r="AP10" s="25"/>
      <c r="AQ10" s="25"/>
      <c r="AR10" s="23"/>
      <c r="BE10" s="34"/>
      <c r="BS10" s="20" t="s">
        <v>6</v>
      </c>
    </row>
    <row r="11" s="1" customFormat="1" ht="18.48" customHeight="1">
      <c r="B11" s="24"/>
      <c r="C11" s="25"/>
      <c r="D11" s="25"/>
      <c r="E11" s="30" t="s">
        <v>27</v>
      </c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25"/>
      <c r="W11" s="25"/>
      <c r="X11" s="25"/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35" t="s">
        <v>28</v>
      </c>
      <c r="AL11" s="25"/>
      <c r="AM11" s="25"/>
      <c r="AN11" s="30" t="s">
        <v>19</v>
      </c>
      <c r="AO11" s="25"/>
      <c r="AP11" s="25"/>
      <c r="AQ11" s="25"/>
      <c r="AR11" s="23"/>
      <c r="BE11" s="34"/>
      <c r="BS11" s="20" t="s">
        <v>6</v>
      </c>
    </row>
    <row r="12" s="1" customFormat="1" ht="6.96" customHeight="1">
      <c r="B12" s="24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5"/>
      <c r="AR12" s="23"/>
      <c r="BE12" s="34"/>
      <c r="BS12" s="20" t="s">
        <v>6</v>
      </c>
    </row>
    <row r="13" s="1" customFormat="1" ht="12" customHeight="1">
      <c r="B13" s="24"/>
      <c r="C13" s="25"/>
      <c r="D13" s="35" t="s">
        <v>29</v>
      </c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35" t="s">
        <v>26</v>
      </c>
      <c r="AL13" s="25"/>
      <c r="AM13" s="25"/>
      <c r="AN13" s="37" t="s">
        <v>30</v>
      </c>
      <c r="AO13" s="25"/>
      <c r="AP13" s="25"/>
      <c r="AQ13" s="25"/>
      <c r="AR13" s="23"/>
      <c r="BE13" s="34"/>
      <c r="BS13" s="20" t="s">
        <v>6</v>
      </c>
    </row>
    <row r="14">
      <c r="B14" s="24"/>
      <c r="C14" s="25"/>
      <c r="D14" s="25"/>
      <c r="E14" s="37" t="s">
        <v>30</v>
      </c>
      <c r="F14" s="38"/>
      <c r="G14" s="38"/>
      <c r="H14" s="38"/>
      <c r="I14" s="38"/>
      <c r="J14" s="38"/>
      <c r="K14" s="38"/>
      <c r="L14" s="38"/>
      <c r="M14" s="38"/>
      <c r="N14" s="38"/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5" t="s">
        <v>28</v>
      </c>
      <c r="AL14" s="25"/>
      <c r="AM14" s="25"/>
      <c r="AN14" s="37" t="s">
        <v>30</v>
      </c>
      <c r="AO14" s="25"/>
      <c r="AP14" s="25"/>
      <c r="AQ14" s="25"/>
      <c r="AR14" s="23"/>
      <c r="BE14" s="34"/>
      <c r="BS14" s="20" t="s">
        <v>6</v>
      </c>
    </row>
    <row r="15" s="1" customFormat="1" ht="6.96" customHeight="1">
      <c r="B15" s="24"/>
      <c r="C15" s="25"/>
      <c r="D15" s="25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5"/>
      <c r="AR15" s="23"/>
      <c r="BE15" s="34"/>
      <c r="BS15" s="20" t="s">
        <v>4</v>
      </c>
    </row>
    <row r="16" s="1" customFormat="1" ht="12" customHeight="1">
      <c r="B16" s="24"/>
      <c r="C16" s="25"/>
      <c r="D16" s="35" t="s">
        <v>31</v>
      </c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35" t="s">
        <v>26</v>
      </c>
      <c r="AL16" s="25"/>
      <c r="AM16" s="25"/>
      <c r="AN16" s="30" t="s">
        <v>19</v>
      </c>
      <c r="AO16" s="25"/>
      <c r="AP16" s="25"/>
      <c r="AQ16" s="25"/>
      <c r="AR16" s="23"/>
      <c r="BE16" s="34"/>
      <c r="BS16" s="20" t="s">
        <v>4</v>
      </c>
    </row>
    <row r="17" s="1" customFormat="1" ht="18.48" customHeight="1">
      <c r="B17" s="24"/>
      <c r="C17" s="25"/>
      <c r="D17" s="25"/>
      <c r="E17" s="30" t="s">
        <v>32</v>
      </c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35" t="s">
        <v>28</v>
      </c>
      <c r="AL17" s="25"/>
      <c r="AM17" s="25"/>
      <c r="AN17" s="30" t="s">
        <v>19</v>
      </c>
      <c r="AO17" s="25"/>
      <c r="AP17" s="25"/>
      <c r="AQ17" s="25"/>
      <c r="AR17" s="23"/>
      <c r="BE17" s="34"/>
      <c r="BS17" s="20" t="s">
        <v>33</v>
      </c>
    </row>
    <row r="18" s="1" customFormat="1" ht="6.96" customHeight="1">
      <c r="B18" s="24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25"/>
      <c r="AL18" s="25"/>
      <c r="AM18" s="25"/>
      <c r="AN18" s="25"/>
      <c r="AO18" s="25"/>
      <c r="AP18" s="25"/>
      <c r="AQ18" s="25"/>
      <c r="AR18" s="23"/>
      <c r="BE18" s="34"/>
      <c r="BS18" s="20" t="s">
        <v>6</v>
      </c>
    </row>
    <row r="19" s="1" customFormat="1" ht="12" customHeight="1">
      <c r="B19" s="24"/>
      <c r="C19" s="25"/>
      <c r="D19" s="35" t="s">
        <v>34</v>
      </c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35" t="s">
        <v>26</v>
      </c>
      <c r="AL19" s="25"/>
      <c r="AM19" s="25"/>
      <c r="AN19" s="30" t="s">
        <v>19</v>
      </c>
      <c r="AO19" s="25"/>
      <c r="AP19" s="25"/>
      <c r="AQ19" s="25"/>
      <c r="AR19" s="23"/>
      <c r="BE19" s="34"/>
      <c r="BS19" s="20" t="s">
        <v>6</v>
      </c>
    </row>
    <row r="20" s="1" customFormat="1" ht="18.48" customHeight="1">
      <c r="B20" s="24"/>
      <c r="C20" s="25"/>
      <c r="D20" s="25"/>
      <c r="E20" s="30" t="s">
        <v>35</v>
      </c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  <c r="AD20" s="25"/>
      <c r="AE20" s="25"/>
      <c r="AF20" s="25"/>
      <c r="AG20" s="25"/>
      <c r="AH20" s="25"/>
      <c r="AI20" s="25"/>
      <c r="AJ20" s="25"/>
      <c r="AK20" s="35" t="s">
        <v>28</v>
      </c>
      <c r="AL20" s="25"/>
      <c r="AM20" s="25"/>
      <c r="AN20" s="30" t="s">
        <v>19</v>
      </c>
      <c r="AO20" s="25"/>
      <c r="AP20" s="25"/>
      <c r="AQ20" s="25"/>
      <c r="AR20" s="23"/>
      <c r="BE20" s="34"/>
      <c r="BS20" s="20" t="s">
        <v>4</v>
      </c>
    </row>
    <row r="21" s="1" customFormat="1" ht="6.96" customHeight="1">
      <c r="B21" s="24"/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5"/>
      <c r="AR21" s="23"/>
      <c r="BE21" s="34"/>
    </row>
    <row r="22" s="1" customFormat="1" ht="12" customHeight="1">
      <c r="B22" s="24"/>
      <c r="C22" s="25"/>
      <c r="D22" s="35" t="s">
        <v>36</v>
      </c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  <c r="AG22" s="25"/>
      <c r="AH22" s="25"/>
      <c r="AI22" s="25"/>
      <c r="AJ22" s="25"/>
      <c r="AK22" s="25"/>
      <c r="AL22" s="25"/>
      <c r="AM22" s="25"/>
      <c r="AN22" s="25"/>
      <c r="AO22" s="25"/>
      <c r="AP22" s="25"/>
      <c r="AQ22" s="25"/>
      <c r="AR22" s="23"/>
      <c r="BE22" s="34"/>
    </row>
    <row r="23" s="1" customFormat="1" ht="47.25" customHeight="1">
      <c r="B23" s="24"/>
      <c r="C23" s="25"/>
      <c r="D23" s="25"/>
      <c r="E23" s="39" t="s">
        <v>37</v>
      </c>
      <c r="F23" s="39"/>
      <c r="G23" s="39"/>
      <c r="H23" s="39"/>
      <c r="I23" s="39"/>
      <c r="J23" s="39"/>
      <c r="K23" s="39"/>
      <c r="L23" s="39"/>
      <c r="M23" s="39"/>
      <c r="N23" s="39"/>
      <c r="O23" s="39"/>
      <c r="P23" s="39"/>
      <c r="Q23" s="39"/>
      <c r="R23" s="39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  <c r="AF23" s="39"/>
      <c r="AG23" s="39"/>
      <c r="AH23" s="39"/>
      <c r="AI23" s="39"/>
      <c r="AJ23" s="39"/>
      <c r="AK23" s="39"/>
      <c r="AL23" s="39"/>
      <c r="AM23" s="39"/>
      <c r="AN23" s="39"/>
      <c r="AO23" s="25"/>
      <c r="AP23" s="25"/>
      <c r="AQ23" s="25"/>
      <c r="AR23" s="23"/>
      <c r="BE23" s="34"/>
    </row>
    <row r="24" s="1" customFormat="1" ht="6.96" customHeight="1">
      <c r="B24" s="24"/>
      <c r="C24" s="25"/>
      <c r="D24" s="25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  <c r="AL24" s="25"/>
      <c r="AM24" s="25"/>
      <c r="AN24" s="25"/>
      <c r="AO24" s="25"/>
      <c r="AP24" s="25"/>
      <c r="AQ24" s="25"/>
      <c r="AR24" s="23"/>
      <c r="BE24" s="34"/>
    </row>
    <row r="25" s="1" customFormat="1" ht="6.96" customHeight="1">
      <c r="B25" s="24"/>
      <c r="C25" s="25"/>
      <c r="D25" s="40"/>
      <c r="E25" s="40"/>
      <c r="F25" s="40"/>
      <c r="G25" s="40"/>
      <c r="H25" s="40"/>
      <c r="I25" s="40"/>
      <c r="J25" s="40"/>
      <c r="K25" s="40"/>
      <c r="L25" s="40"/>
      <c r="M25" s="40"/>
      <c r="N25" s="40"/>
      <c r="O25" s="40"/>
      <c r="P25" s="40"/>
      <c r="Q25" s="40"/>
      <c r="R25" s="40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  <c r="AF25" s="40"/>
      <c r="AG25" s="40"/>
      <c r="AH25" s="40"/>
      <c r="AI25" s="40"/>
      <c r="AJ25" s="40"/>
      <c r="AK25" s="40"/>
      <c r="AL25" s="40"/>
      <c r="AM25" s="40"/>
      <c r="AN25" s="40"/>
      <c r="AO25" s="40"/>
      <c r="AP25" s="25"/>
      <c r="AQ25" s="25"/>
      <c r="AR25" s="23"/>
      <c r="BE25" s="34"/>
    </row>
    <row r="26" s="2" customFormat="1" ht="25.92" customHeight="1">
      <c r="A26" s="41"/>
      <c r="B26" s="42"/>
      <c r="C26" s="43"/>
      <c r="D26" s="44" t="s">
        <v>38</v>
      </c>
      <c r="E26" s="45"/>
      <c r="F26" s="45"/>
      <c r="G26" s="45"/>
      <c r="H26" s="45"/>
      <c r="I26" s="45"/>
      <c r="J26" s="45"/>
      <c r="K26" s="45"/>
      <c r="L26" s="45"/>
      <c r="M26" s="45"/>
      <c r="N26" s="45"/>
      <c r="O26" s="45"/>
      <c r="P26" s="45"/>
      <c r="Q26" s="45"/>
      <c r="R26" s="45"/>
      <c r="S26" s="45"/>
      <c r="T26" s="45"/>
      <c r="U26" s="45"/>
      <c r="V26" s="45"/>
      <c r="W26" s="45"/>
      <c r="X26" s="45"/>
      <c r="Y26" s="45"/>
      <c r="Z26" s="45"/>
      <c r="AA26" s="45"/>
      <c r="AB26" s="45"/>
      <c r="AC26" s="45"/>
      <c r="AD26" s="45"/>
      <c r="AE26" s="45"/>
      <c r="AF26" s="45"/>
      <c r="AG26" s="45"/>
      <c r="AH26" s="45"/>
      <c r="AI26" s="45"/>
      <c r="AJ26" s="45"/>
      <c r="AK26" s="46">
        <f>ROUND(AG54,2)</f>
        <v>0</v>
      </c>
      <c r="AL26" s="45"/>
      <c r="AM26" s="45"/>
      <c r="AN26" s="45"/>
      <c r="AO26" s="45"/>
      <c r="AP26" s="43"/>
      <c r="AQ26" s="43"/>
      <c r="AR26" s="47"/>
      <c r="BE26" s="34"/>
    </row>
    <row r="27" s="2" customFormat="1" ht="6.96" customHeight="1">
      <c r="A27" s="41"/>
      <c r="B27" s="42"/>
      <c r="C27" s="43"/>
      <c r="D27" s="43"/>
      <c r="E27" s="43"/>
      <c r="F27" s="43"/>
      <c r="G27" s="43"/>
      <c r="H27" s="43"/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3"/>
      <c r="AI27" s="43"/>
      <c r="AJ27" s="43"/>
      <c r="AK27" s="43"/>
      <c r="AL27" s="43"/>
      <c r="AM27" s="43"/>
      <c r="AN27" s="43"/>
      <c r="AO27" s="43"/>
      <c r="AP27" s="43"/>
      <c r="AQ27" s="43"/>
      <c r="AR27" s="47"/>
      <c r="BE27" s="34"/>
    </row>
    <row r="28" s="2" customFormat="1">
      <c r="A28" s="41"/>
      <c r="B28" s="42"/>
      <c r="C28" s="43"/>
      <c r="D28" s="43"/>
      <c r="E28" s="43"/>
      <c r="F28" s="43"/>
      <c r="G28" s="43"/>
      <c r="H28" s="43"/>
      <c r="I28" s="43"/>
      <c r="J28" s="43"/>
      <c r="K28" s="43"/>
      <c r="L28" s="48" t="s">
        <v>39</v>
      </c>
      <c r="M28" s="48"/>
      <c r="N28" s="48"/>
      <c r="O28" s="48"/>
      <c r="P28" s="48"/>
      <c r="Q28" s="43"/>
      <c r="R28" s="43"/>
      <c r="S28" s="43"/>
      <c r="T28" s="43"/>
      <c r="U28" s="43"/>
      <c r="V28" s="43"/>
      <c r="W28" s="48" t="s">
        <v>40</v>
      </c>
      <c r="X28" s="48"/>
      <c r="Y28" s="48"/>
      <c r="Z28" s="48"/>
      <c r="AA28" s="48"/>
      <c r="AB28" s="48"/>
      <c r="AC28" s="48"/>
      <c r="AD28" s="48"/>
      <c r="AE28" s="48"/>
      <c r="AF28" s="43"/>
      <c r="AG28" s="43"/>
      <c r="AH28" s="43"/>
      <c r="AI28" s="43"/>
      <c r="AJ28" s="43"/>
      <c r="AK28" s="48" t="s">
        <v>41</v>
      </c>
      <c r="AL28" s="48"/>
      <c r="AM28" s="48"/>
      <c r="AN28" s="48"/>
      <c r="AO28" s="48"/>
      <c r="AP28" s="43"/>
      <c r="AQ28" s="43"/>
      <c r="AR28" s="47"/>
      <c r="BE28" s="34"/>
    </row>
    <row r="29" s="3" customFormat="1" ht="14.4" customHeight="1">
      <c r="A29" s="3"/>
      <c r="B29" s="49"/>
      <c r="C29" s="50"/>
      <c r="D29" s="35" t="s">
        <v>42</v>
      </c>
      <c r="E29" s="50"/>
      <c r="F29" s="35" t="s">
        <v>43</v>
      </c>
      <c r="G29" s="50"/>
      <c r="H29" s="50"/>
      <c r="I29" s="50"/>
      <c r="J29" s="50"/>
      <c r="K29" s="50"/>
      <c r="L29" s="51">
        <v>0.20999999999999999</v>
      </c>
      <c r="M29" s="50"/>
      <c r="N29" s="50"/>
      <c r="O29" s="50"/>
      <c r="P29" s="50"/>
      <c r="Q29" s="50"/>
      <c r="R29" s="50"/>
      <c r="S29" s="50"/>
      <c r="T29" s="50"/>
      <c r="U29" s="50"/>
      <c r="V29" s="50"/>
      <c r="W29" s="52">
        <f>ROUND(AZ54, 2)</f>
        <v>0</v>
      </c>
      <c r="X29" s="50"/>
      <c r="Y29" s="50"/>
      <c r="Z29" s="50"/>
      <c r="AA29" s="50"/>
      <c r="AB29" s="50"/>
      <c r="AC29" s="50"/>
      <c r="AD29" s="50"/>
      <c r="AE29" s="50"/>
      <c r="AF29" s="50"/>
      <c r="AG29" s="50"/>
      <c r="AH29" s="50"/>
      <c r="AI29" s="50"/>
      <c r="AJ29" s="50"/>
      <c r="AK29" s="52">
        <f>ROUND(AV54, 2)</f>
        <v>0</v>
      </c>
      <c r="AL29" s="50"/>
      <c r="AM29" s="50"/>
      <c r="AN29" s="50"/>
      <c r="AO29" s="50"/>
      <c r="AP29" s="50"/>
      <c r="AQ29" s="50"/>
      <c r="AR29" s="53"/>
      <c r="BE29" s="54"/>
    </row>
    <row r="30" s="3" customFormat="1" ht="14.4" customHeight="1">
      <c r="A30" s="3"/>
      <c r="B30" s="49"/>
      <c r="C30" s="50"/>
      <c r="D30" s="50"/>
      <c r="E30" s="50"/>
      <c r="F30" s="35" t="s">
        <v>44</v>
      </c>
      <c r="G30" s="50"/>
      <c r="H30" s="50"/>
      <c r="I30" s="50"/>
      <c r="J30" s="50"/>
      <c r="K30" s="50"/>
      <c r="L30" s="51">
        <v>0.12</v>
      </c>
      <c r="M30" s="50"/>
      <c r="N30" s="50"/>
      <c r="O30" s="50"/>
      <c r="P30" s="50"/>
      <c r="Q30" s="50"/>
      <c r="R30" s="50"/>
      <c r="S30" s="50"/>
      <c r="T30" s="50"/>
      <c r="U30" s="50"/>
      <c r="V30" s="50"/>
      <c r="W30" s="52">
        <f>ROUND(BA54, 2)</f>
        <v>0</v>
      </c>
      <c r="X30" s="50"/>
      <c r="Y30" s="50"/>
      <c r="Z30" s="50"/>
      <c r="AA30" s="50"/>
      <c r="AB30" s="50"/>
      <c r="AC30" s="50"/>
      <c r="AD30" s="50"/>
      <c r="AE30" s="50"/>
      <c r="AF30" s="50"/>
      <c r="AG30" s="50"/>
      <c r="AH30" s="50"/>
      <c r="AI30" s="50"/>
      <c r="AJ30" s="50"/>
      <c r="AK30" s="52">
        <f>ROUND(AW54, 2)</f>
        <v>0</v>
      </c>
      <c r="AL30" s="50"/>
      <c r="AM30" s="50"/>
      <c r="AN30" s="50"/>
      <c r="AO30" s="50"/>
      <c r="AP30" s="50"/>
      <c r="AQ30" s="50"/>
      <c r="AR30" s="53"/>
      <c r="BE30" s="54"/>
    </row>
    <row r="31" hidden="1" s="3" customFormat="1" ht="14.4" customHeight="1">
      <c r="A31" s="3"/>
      <c r="B31" s="49"/>
      <c r="C31" s="50"/>
      <c r="D31" s="50"/>
      <c r="E31" s="50"/>
      <c r="F31" s="35" t="s">
        <v>45</v>
      </c>
      <c r="G31" s="50"/>
      <c r="H31" s="50"/>
      <c r="I31" s="50"/>
      <c r="J31" s="50"/>
      <c r="K31" s="50"/>
      <c r="L31" s="51">
        <v>0.20999999999999999</v>
      </c>
      <c r="M31" s="50"/>
      <c r="N31" s="50"/>
      <c r="O31" s="50"/>
      <c r="P31" s="50"/>
      <c r="Q31" s="50"/>
      <c r="R31" s="50"/>
      <c r="S31" s="50"/>
      <c r="T31" s="50"/>
      <c r="U31" s="50"/>
      <c r="V31" s="50"/>
      <c r="W31" s="52">
        <f>ROUND(BB54, 2)</f>
        <v>0</v>
      </c>
      <c r="X31" s="50"/>
      <c r="Y31" s="50"/>
      <c r="Z31" s="50"/>
      <c r="AA31" s="50"/>
      <c r="AB31" s="50"/>
      <c r="AC31" s="50"/>
      <c r="AD31" s="50"/>
      <c r="AE31" s="50"/>
      <c r="AF31" s="50"/>
      <c r="AG31" s="50"/>
      <c r="AH31" s="50"/>
      <c r="AI31" s="50"/>
      <c r="AJ31" s="50"/>
      <c r="AK31" s="52">
        <v>0</v>
      </c>
      <c r="AL31" s="50"/>
      <c r="AM31" s="50"/>
      <c r="AN31" s="50"/>
      <c r="AO31" s="50"/>
      <c r="AP31" s="50"/>
      <c r="AQ31" s="50"/>
      <c r="AR31" s="53"/>
      <c r="BE31" s="54"/>
    </row>
    <row r="32" hidden="1" s="3" customFormat="1" ht="14.4" customHeight="1">
      <c r="A32" s="3"/>
      <c r="B32" s="49"/>
      <c r="C32" s="50"/>
      <c r="D32" s="50"/>
      <c r="E32" s="50"/>
      <c r="F32" s="35" t="s">
        <v>46</v>
      </c>
      <c r="G32" s="50"/>
      <c r="H32" s="50"/>
      <c r="I32" s="50"/>
      <c r="J32" s="50"/>
      <c r="K32" s="50"/>
      <c r="L32" s="51">
        <v>0.12</v>
      </c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2">
        <f>ROUND(BC54, 2)</f>
        <v>0</v>
      </c>
      <c r="X32" s="50"/>
      <c r="Y32" s="50"/>
      <c r="Z32" s="50"/>
      <c r="AA32" s="50"/>
      <c r="AB32" s="50"/>
      <c r="AC32" s="50"/>
      <c r="AD32" s="50"/>
      <c r="AE32" s="50"/>
      <c r="AF32" s="50"/>
      <c r="AG32" s="50"/>
      <c r="AH32" s="50"/>
      <c r="AI32" s="50"/>
      <c r="AJ32" s="50"/>
      <c r="AK32" s="52">
        <v>0</v>
      </c>
      <c r="AL32" s="50"/>
      <c r="AM32" s="50"/>
      <c r="AN32" s="50"/>
      <c r="AO32" s="50"/>
      <c r="AP32" s="50"/>
      <c r="AQ32" s="50"/>
      <c r="AR32" s="53"/>
      <c r="BE32" s="54"/>
    </row>
    <row r="33" hidden="1" s="3" customFormat="1" ht="14.4" customHeight="1">
      <c r="A33" s="3"/>
      <c r="B33" s="49"/>
      <c r="C33" s="50"/>
      <c r="D33" s="50"/>
      <c r="E33" s="50"/>
      <c r="F33" s="35" t="s">
        <v>47</v>
      </c>
      <c r="G33" s="50"/>
      <c r="H33" s="50"/>
      <c r="I33" s="50"/>
      <c r="J33" s="50"/>
      <c r="K33" s="50"/>
      <c r="L33" s="51">
        <v>0</v>
      </c>
      <c r="M33" s="50"/>
      <c r="N33" s="50"/>
      <c r="O33" s="50"/>
      <c r="P33" s="50"/>
      <c r="Q33" s="50"/>
      <c r="R33" s="50"/>
      <c r="S33" s="50"/>
      <c r="T33" s="50"/>
      <c r="U33" s="50"/>
      <c r="V33" s="50"/>
      <c r="W33" s="52">
        <f>ROUND(BD54, 2)</f>
        <v>0</v>
      </c>
      <c r="X33" s="50"/>
      <c r="Y33" s="50"/>
      <c r="Z33" s="50"/>
      <c r="AA33" s="50"/>
      <c r="AB33" s="50"/>
      <c r="AC33" s="50"/>
      <c r="AD33" s="50"/>
      <c r="AE33" s="50"/>
      <c r="AF33" s="50"/>
      <c r="AG33" s="50"/>
      <c r="AH33" s="50"/>
      <c r="AI33" s="50"/>
      <c r="AJ33" s="50"/>
      <c r="AK33" s="52">
        <v>0</v>
      </c>
      <c r="AL33" s="50"/>
      <c r="AM33" s="50"/>
      <c r="AN33" s="50"/>
      <c r="AO33" s="50"/>
      <c r="AP33" s="50"/>
      <c r="AQ33" s="50"/>
      <c r="AR33" s="53"/>
      <c r="BE33" s="3"/>
    </row>
    <row r="34" s="2" customFormat="1" ht="6.96" customHeight="1">
      <c r="A34" s="41"/>
      <c r="B34" s="42"/>
      <c r="C34" s="43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43"/>
      <c r="AN34" s="43"/>
      <c r="AO34" s="43"/>
      <c r="AP34" s="43"/>
      <c r="AQ34" s="43"/>
      <c r="AR34" s="47"/>
      <c r="BE34" s="41"/>
    </row>
    <row r="35" s="2" customFormat="1" ht="25.92" customHeight="1">
      <c r="A35" s="41"/>
      <c r="B35" s="42"/>
      <c r="C35" s="55"/>
      <c r="D35" s="56" t="s">
        <v>48</v>
      </c>
      <c r="E35" s="57"/>
      <c r="F35" s="57"/>
      <c r="G35" s="57"/>
      <c r="H35" s="57"/>
      <c r="I35" s="57"/>
      <c r="J35" s="57"/>
      <c r="K35" s="57"/>
      <c r="L35" s="57"/>
      <c r="M35" s="57"/>
      <c r="N35" s="57"/>
      <c r="O35" s="57"/>
      <c r="P35" s="57"/>
      <c r="Q35" s="57"/>
      <c r="R35" s="57"/>
      <c r="S35" s="57"/>
      <c r="T35" s="58" t="s">
        <v>49</v>
      </c>
      <c r="U35" s="57"/>
      <c r="V35" s="57"/>
      <c r="W35" s="57"/>
      <c r="X35" s="59" t="s">
        <v>50</v>
      </c>
      <c r="Y35" s="57"/>
      <c r="Z35" s="57"/>
      <c r="AA35" s="57"/>
      <c r="AB35" s="57"/>
      <c r="AC35" s="57"/>
      <c r="AD35" s="57"/>
      <c r="AE35" s="57"/>
      <c r="AF35" s="57"/>
      <c r="AG35" s="57"/>
      <c r="AH35" s="57"/>
      <c r="AI35" s="57"/>
      <c r="AJ35" s="57"/>
      <c r="AK35" s="60">
        <f>SUM(AK26:AK33)</f>
        <v>0</v>
      </c>
      <c r="AL35" s="57"/>
      <c r="AM35" s="57"/>
      <c r="AN35" s="57"/>
      <c r="AO35" s="61"/>
      <c r="AP35" s="55"/>
      <c r="AQ35" s="55"/>
      <c r="AR35" s="47"/>
      <c r="BE35" s="41"/>
    </row>
    <row r="36" s="2" customFormat="1" ht="6.96" customHeight="1">
      <c r="A36" s="41"/>
      <c r="B36" s="42"/>
      <c r="C36" s="43"/>
      <c r="D36" s="43"/>
      <c r="E36" s="43"/>
      <c r="F36" s="43"/>
      <c r="G36" s="43"/>
      <c r="H36" s="43"/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43"/>
      <c r="AN36" s="43"/>
      <c r="AO36" s="43"/>
      <c r="AP36" s="43"/>
      <c r="AQ36" s="43"/>
      <c r="AR36" s="47"/>
      <c r="BE36" s="41"/>
    </row>
    <row r="37" s="2" customFormat="1" ht="6.96" customHeight="1">
      <c r="A37" s="41"/>
      <c r="B37" s="62"/>
      <c r="C37" s="63"/>
      <c r="D37" s="63"/>
      <c r="E37" s="63"/>
      <c r="F37" s="63"/>
      <c r="G37" s="63"/>
      <c r="H37" s="63"/>
      <c r="I37" s="63"/>
      <c r="J37" s="63"/>
      <c r="K37" s="63"/>
      <c r="L37" s="63"/>
      <c r="M37" s="63"/>
      <c r="N37" s="63"/>
      <c r="O37" s="63"/>
      <c r="P37" s="63"/>
      <c r="Q37" s="63"/>
      <c r="R37" s="63"/>
      <c r="S37" s="63"/>
      <c r="T37" s="63"/>
      <c r="U37" s="63"/>
      <c r="V37" s="63"/>
      <c r="W37" s="63"/>
      <c r="X37" s="63"/>
      <c r="Y37" s="63"/>
      <c r="Z37" s="63"/>
      <c r="AA37" s="63"/>
      <c r="AB37" s="63"/>
      <c r="AC37" s="63"/>
      <c r="AD37" s="63"/>
      <c r="AE37" s="63"/>
      <c r="AF37" s="63"/>
      <c r="AG37" s="63"/>
      <c r="AH37" s="63"/>
      <c r="AI37" s="63"/>
      <c r="AJ37" s="63"/>
      <c r="AK37" s="63"/>
      <c r="AL37" s="63"/>
      <c r="AM37" s="63"/>
      <c r="AN37" s="63"/>
      <c r="AO37" s="63"/>
      <c r="AP37" s="63"/>
      <c r="AQ37" s="63"/>
      <c r="AR37" s="47"/>
      <c r="BE37" s="41"/>
    </row>
    <row r="41" s="2" customFormat="1" ht="6.96" customHeight="1">
      <c r="A41" s="41"/>
      <c r="B41" s="64"/>
      <c r="C41" s="65"/>
      <c r="D41" s="65"/>
      <c r="E41" s="65"/>
      <c r="F41" s="65"/>
      <c r="G41" s="65"/>
      <c r="H41" s="65"/>
      <c r="I41" s="65"/>
      <c r="J41" s="65"/>
      <c r="K41" s="65"/>
      <c r="L41" s="65"/>
      <c r="M41" s="65"/>
      <c r="N41" s="65"/>
      <c r="O41" s="65"/>
      <c r="P41" s="65"/>
      <c r="Q41" s="65"/>
      <c r="R41" s="65"/>
      <c r="S41" s="65"/>
      <c r="T41" s="65"/>
      <c r="U41" s="65"/>
      <c r="V41" s="65"/>
      <c r="W41" s="65"/>
      <c r="X41" s="65"/>
      <c r="Y41" s="65"/>
      <c r="Z41" s="65"/>
      <c r="AA41" s="65"/>
      <c r="AB41" s="65"/>
      <c r="AC41" s="65"/>
      <c r="AD41" s="65"/>
      <c r="AE41" s="65"/>
      <c r="AF41" s="65"/>
      <c r="AG41" s="65"/>
      <c r="AH41" s="65"/>
      <c r="AI41" s="65"/>
      <c r="AJ41" s="65"/>
      <c r="AK41" s="65"/>
      <c r="AL41" s="65"/>
      <c r="AM41" s="65"/>
      <c r="AN41" s="65"/>
      <c r="AO41" s="65"/>
      <c r="AP41" s="65"/>
      <c r="AQ41" s="65"/>
      <c r="AR41" s="47"/>
      <c r="BE41" s="41"/>
    </row>
    <row r="42" s="2" customFormat="1" ht="24.96" customHeight="1">
      <c r="A42" s="41"/>
      <c r="B42" s="42"/>
      <c r="C42" s="26" t="s">
        <v>51</v>
      </c>
      <c r="D42" s="43"/>
      <c r="E42" s="43"/>
      <c r="F42" s="43"/>
      <c r="G42" s="43"/>
      <c r="H42" s="43"/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  <c r="U42" s="43"/>
      <c r="V42" s="43"/>
      <c r="W42" s="43"/>
      <c r="X42" s="43"/>
      <c r="Y42" s="43"/>
      <c r="Z42" s="43"/>
      <c r="AA42" s="43"/>
      <c r="AB42" s="43"/>
      <c r="AC42" s="43"/>
      <c r="AD42" s="43"/>
      <c r="AE42" s="43"/>
      <c r="AF42" s="43"/>
      <c r="AG42" s="43"/>
      <c r="AH42" s="43"/>
      <c r="AI42" s="43"/>
      <c r="AJ42" s="43"/>
      <c r="AK42" s="43"/>
      <c r="AL42" s="43"/>
      <c r="AM42" s="43"/>
      <c r="AN42" s="43"/>
      <c r="AO42" s="43"/>
      <c r="AP42" s="43"/>
      <c r="AQ42" s="43"/>
      <c r="AR42" s="47"/>
      <c r="BE42" s="41"/>
    </row>
    <row r="43" s="2" customFormat="1" ht="6.96" customHeight="1">
      <c r="A43" s="41"/>
      <c r="B43" s="42"/>
      <c r="C43" s="43"/>
      <c r="D43" s="43"/>
      <c r="E43" s="43"/>
      <c r="F43" s="43"/>
      <c r="G43" s="43"/>
      <c r="H43" s="43"/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43"/>
      <c r="V43" s="43"/>
      <c r="W43" s="43"/>
      <c r="X43" s="43"/>
      <c r="Y43" s="43"/>
      <c r="Z43" s="43"/>
      <c r="AA43" s="43"/>
      <c r="AB43" s="43"/>
      <c r="AC43" s="43"/>
      <c r="AD43" s="43"/>
      <c r="AE43" s="43"/>
      <c r="AF43" s="43"/>
      <c r="AG43" s="43"/>
      <c r="AH43" s="43"/>
      <c r="AI43" s="43"/>
      <c r="AJ43" s="43"/>
      <c r="AK43" s="43"/>
      <c r="AL43" s="43"/>
      <c r="AM43" s="43"/>
      <c r="AN43" s="43"/>
      <c r="AO43" s="43"/>
      <c r="AP43" s="43"/>
      <c r="AQ43" s="43"/>
      <c r="AR43" s="47"/>
      <c r="BE43" s="41"/>
    </row>
    <row r="44" s="4" customFormat="1" ht="12" customHeight="1">
      <c r="A44" s="4"/>
      <c r="B44" s="66"/>
      <c r="C44" s="35" t="s">
        <v>13</v>
      </c>
      <c r="D44" s="67"/>
      <c r="E44" s="67"/>
      <c r="F44" s="67"/>
      <c r="G44" s="67"/>
      <c r="H44" s="67"/>
      <c r="I44" s="67"/>
      <c r="J44" s="67"/>
      <c r="K44" s="67"/>
      <c r="L44" s="67" t="str">
        <f>K5</f>
        <v>2024_07</v>
      </c>
      <c r="M44" s="67"/>
      <c r="N44" s="67"/>
      <c r="O44" s="67"/>
      <c r="P44" s="67"/>
      <c r="Q44" s="67"/>
      <c r="R44" s="67"/>
      <c r="S44" s="67"/>
      <c r="T44" s="67"/>
      <c r="U44" s="67"/>
      <c r="V44" s="67"/>
      <c r="W44" s="67"/>
      <c r="X44" s="67"/>
      <c r="Y44" s="67"/>
      <c r="Z44" s="67"/>
      <c r="AA44" s="67"/>
      <c r="AB44" s="67"/>
      <c r="AC44" s="67"/>
      <c r="AD44" s="67"/>
      <c r="AE44" s="67"/>
      <c r="AF44" s="67"/>
      <c r="AG44" s="67"/>
      <c r="AH44" s="67"/>
      <c r="AI44" s="67"/>
      <c r="AJ44" s="67"/>
      <c r="AK44" s="67"/>
      <c r="AL44" s="67"/>
      <c r="AM44" s="67"/>
      <c r="AN44" s="67"/>
      <c r="AO44" s="67"/>
      <c r="AP44" s="67"/>
      <c r="AQ44" s="67"/>
      <c r="AR44" s="68"/>
      <c r="BE44" s="4"/>
    </row>
    <row r="45" s="5" customFormat="1" ht="36.96" customHeight="1">
      <c r="A45" s="5"/>
      <c r="B45" s="69"/>
      <c r="C45" s="70" t="s">
        <v>16</v>
      </c>
      <c r="D45" s="71"/>
      <c r="E45" s="71"/>
      <c r="F45" s="71"/>
      <c r="G45" s="71"/>
      <c r="H45" s="71"/>
      <c r="I45" s="71"/>
      <c r="J45" s="71"/>
      <c r="K45" s="71"/>
      <c r="L45" s="72" t="str">
        <f>K6</f>
        <v>Úprava areálu - středisko Rudíkov</v>
      </c>
      <c r="M45" s="71"/>
      <c r="N45" s="71"/>
      <c r="O45" s="71"/>
      <c r="P45" s="71"/>
      <c r="Q45" s="71"/>
      <c r="R45" s="71"/>
      <c r="S45" s="71"/>
      <c r="T45" s="71"/>
      <c r="U45" s="71"/>
      <c r="V45" s="71"/>
      <c r="W45" s="71"/>
      <c r="X45" s="71"/>
      <c r="Y45" s="71"/>
      <c r="Z45" s="71"/>
      <c r="AA45" s="71"/>
      <c r="AB45" s="71"/>
      <c r="AC45" s="71"/>
      <c r="AD45" s="71"/>
      <c r="AE45" s="71"/>
      <c r="AF45" s="71"/>
      <c r="AG45" s="71"/>
      <c r="AH45" s="71"/>
      <c r="AI45" s="71"/>
      <c r="AJ45" s="71"/>
      <c r="AK45" s="71"/>
      <c r="AL45" s="71"/>
      <c r="AM45" s="71"/>
      <c r="AN45" s="71"/>
      <c r="AO45" s="71"/>
      <c r="AP45" s="71"/>
      <c r="AQ45" s="71"/>
      <c r="AR45" s="73"/>
      <c r="BE45" s="5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3"/>
      <c r="Y46" s="43"/>
      <c r="Z46" s="43"/>
      <c r="AA46" s="43"/>
      <c r="AB46" s="43"/>
      <c r="AC46" s="43"/>
      <c r="AD46" s="43"/>
      <c r="AE46" s="43"/>
      <c r="AF46" s="43"/>
      <c r="AG46" s="43"/>
      <c r="AH46" s="43"/>
      <c r="AI46" s="43"/>
      <c r="AJ46" s="43"/>
      <c r="AK46" s="43"/>
      <c r="AL46" s="43"/>
      <c r="AM46" s="43"/>
      <c r="AN46" s="43"/>
      <c r="AO46" s="43"/>
      <c r="AP46" s="43"/>
      <c r="AQ46" s="43"/>
      <c r="AR46" s="47"/>
      <c r="BE46" s="41"/>
    </row>
    <row r="47" s="2" customFormat="1" ht="12" customHeight="1">
      <c r="A47" s="41"/>
      <c r="B47" s="42"/>
      <c r="C47" s="35" t="s">
        <v>21</v>
      </c>
      <c r="D47" s="43"/>
      <c r="E47" s="43"/>
      <c r="F47" s="43"/>
      <c r="G47" s="43"/>
      <c r="H47" s="43"/>
      <c r="I47" s="43"/>
      <c r="J47" s="43"/>
      <c r="K47" s="43"/>
      <c r="L47" s="74" t="str">
        <f>IF(K8="","",K8)</f>
        <v>Rudíkov</v>
      </c>
      <c r="M47" s="43"/>
      <c r="N47" s="43"/>
      <c r="O47" s="43"/>
      <c r="P47" s="43"/>
      <c r="Q47" s="43"/>
      <c r="R47" s="43"/>
      <c r="S47" s="43"/>
      <c r="T47" s="43"/>
      <c r="U47" s="43"/>
      <c r="V47" s="43"/>
      <c r="W47" s="43"/>
      <c r="X47" s="43"/>
      <c r="Y47" s="43"/>
      <c r="Z47" s="43"/>
      <c r="AA47" s="43"/>
      <c r="AB47" s="43"/>
      <c r="AC47" s="43"/>
      <c r="AD47" s="43"/>
      <c r="AE47" s="43"/>
      <c r="AF47" s="43"/>
      <c r="AG47" s="43"/>
      <c r="AH47" s="43"/>
      <c r="AI47" s="35" t="s">
        <v>23</v>
      </c>
      <c r="AJ47" s="43"/>
      <c r="AK47" s="43"/>
      <c r="AL47" s="43"/>
      <c r="AM47" s="75" t="str">
        <f>IF(AN8= "","",AN8)</f>
        <v>8. 7. 2024</v>
      </c>
      <c r="AN47" s="75"/>
      <c r="AO47" s="43"/>
      <c r="AP47" s="43"/>
      <c r="AQ47" s="43"/>
      <c r="AR47" s="47"/>
      <c r="BE47" s="41"/>
    </row>
    <row r="48" s="2" customFormat="1" ht="6.96" customHeight="1">
      <c r="A48" s="41"/>
      <c r="B48" s="42"/>
      <c r="C48" s="43"/>
      <c r="D48" s="43"/>
      <c r="E48" s="43"/>
      <c r="F48" s="43"/>
      <c r="G48" s="43"/>
      <c r="H48" s="43"/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43"/>
      <c r="V48" s="43"/>
      <c r="W48" s="43"/>
      <c r="X48" s="43"/>
      <c r="Y48" s="43"/>
      <c r="Z48" s="43"/>
      <c r="AA48" s="43"/>
      <c r="AB48" s="43"/>
      <c r="AC48" s="43"/>
      <c r="AD48" s="43"/>
      <c r="AE48" s="43"/>
      <c r="AF48" s="43"/>
      <c r="AG48" s="43"/>
      <c r="AH48" s="43"/>
      <c r="AI48" s="43"/>
      <c r="AJ48" s="43"/>
      <c r="AK48" s="43"/>
      <c r="AL48" s="43"/>
      <c r="AM48" s="43"/>
      <c r="AN48" s="43"/>
      <c r="AO48" s="43"/>
      <c r="AP48" s="43"/>
      <c r="AQ48" s="43"/>
      <c r="AR48" s="47"/>
      <c r="BE48" s="41"/>
    </row>
    <row r="49" s="2" customFormat="1" ht="25.65" customHeight="1">
      <c r="A49" s="41"/>
      <c r="B49" s="42"/>
      <c r="C49" s="35" t="s">
        <v>25</v>
      </c>
      <c r="D49" s="43"/>
      <c r="E49" s="43"/>
      <c r="F49" s="43"/>
      <c r="G49" s="43"/>
      <c r="H49" s="43"/>
      <c r="I49" s="43"/>
      <c r="J49" s="43"/>
      <c r="K49" s="43"/>
      <c r="L49" s="67" t="str">
        <f>IF(E11= "","",E11)</f>
        <v>KSÚSV, př.org., Kosovská 1122/16, Jihlava 58601</v>
      </c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3"/>
      <c r="AI49" s="35" t="s">
        <v>31</v>
      </c>
      <c r="AJ49" s="43"/>
      <c r="AK49" s="43"/>
      <c r="AL49" s="43"/>
      <c r="AM49" s="76" t="str">
        <f>IF(E17="","",E17)</f>
        <v>Obchodní projekt Jihlůava, spol.s r.o.</v>
      </c>
      <c r="AN49" s="67"/>
      <c r="AO49" s="67"/>
      <c r="AP49" s="67"/>
      <c r="AQ49" s="43"/>
      <c r="AR49" s="47"/>
      <c r="AS49" s="77" t="s">
        <v>52</v>
      </c>
      <c r="AT49" s="78"/>
      <c r="AU49" s="79"/>
      <c r="AV49" s="79"/>
      <c r="AW49" s="79"/>
      <c r="AX49" s="79"/>
      <c r="AY49" s="79"/>
      <c r="AZ49" s="79"/>
      <c r="BA49" s="79"/>
      <c r="BB49" s="79"/>
      <c r="BC49" s="79"/>
      <c r="BD49" s="80"/>
      <c r="BE49" s="41"/>
    </row>
    <row r="50" s="2" customFormat="1" ht="15.15" customHeight="1">
      <c r="A50" s="41"/>
      <c r="B50" s="42"/>
      <c r="C50" s="35" t="s">
        <v>29</v>
      </c>
      <c r="D50" s="43"/>
      <c r="E50" s="43"/>
      <c r="F50" s="43"/>
      <c r="G50" s="43"/>
      <c r="H50" s="43"/>
      <c r="I50" s="43"/>
      <c r="J50" s="43"/>
      <c r="K50" s="43"/>
      <c r="L50" s="67" t="str">
        <f>IF(E14= "Vyplň údaj","",E14)</f>
        <v/>
      </c>
      <c r="M50" s="43"/>
      <c r="N50" s="43"/>
      <c r="O50" s="43"/>
      <c r="P50" s="43"/>
      <c r="Q50" s="43"/>
      <c r="R50" s="43"/>
      <c r="S50" s="43"/>
      <c r="T50" s="43"/>
      <c r="U50" s="43"/>
      <c r="V50" s="43"/>
      <c r="W50" s="43"/>
      <c r="X50" s="43"/>
      <c r="Y50" s="43"/>
      <c r="Z50" s="43"/>
      <c r="AA50" s="43"/>
      <c r="AB50" s="43"/>
      <c r="AC50" s="43"/>
      <c r="AD50" s="43"/>
      <c r="AE50" s="43"/>
      <c r="AF50" s="43"/>
      <c r="AG50" s="43"/>
      <c r="AH50" s="43"/>
      <c r="AI50" s="35" t="s">
        <v>34</v>
      </c>
      <c r="AJ50" s="43"/>
      <c r="AK50" s="43"/>
      <c r="AL50" s="43"/>
      <c r="AM50" s="76" t="str">
        <f>IF(E20="","",E20)</f>
        <v>Fr.Neuwirth</v>
      </c>
      <c r="AN50" s="67"/>
      <c r="AO50" s="67"/>
      <c r="AP50" s="67"/>
      <c r="AQ50" s="43"/>
      <c r="AR50" s="47"/>
      <c r="AS50" s="81"/>
      <c r="AT50" s="82"/>
      <c r="AU50" s="83"/>
      <c r="AV50" s="83"/>
      <c r="AW50" s="83"/>
      <c r="AX50" s="83"/>
      <c r="AY50" s="83"/>
      <c r="AZ50" s="83"/>
      <c r="BA50" s="83"/>
      <c r="BB50" s="83"/>
      <c r="BC50" s="83"/>
      <c r="BD50" s="84"/>
      <c r="BE50" s="41"/>
    </row>
    <row r="51" s="2" customFormat="1" ht="10.8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43"/>
      <c r="V51" s="43"/>
      <c r="W51" s="43"/>
      <c r="X51" s="43"/>
      <c r="Y51" s="43"/>
      <c r="Z51" s="43"/>
      <c r="AA51" s="43"/>
      <c r="AB51" s="43"/>
      <c r="AC51" s="43"/>
      <c r="AD51" s="43"/>
      <c r="AE51" s="43"/>
      <c r="AF51" s="43"/>
      <c r="AG51" s="43"/>
      <c r="AH51" s="43"/>
      <c r="AI51" s="43"/>
      <c r="AJ51" s="43"/>
      <c r="AK51" s="43"/>
      <c r="AL51" s="43"/>
      <c r="AM51" s="43"/>
      <c r="AN51" s="43"/>
      <c r="AO51" s="43"/>
      <c r="AP51" s="43"/>
      <c r="AQ51" s="43"/>
      <c r="AR51" s="47"/>
      <c r="AS51" s="85"/>
      <c r="AT51" s="86"/>
      <c r="AU51" s="87"/>
      <c r="AV51" s="87"/>
      <c r="AW51" s="87"/>
      <c r="AX51" s="87"/>
      <c r="AY51" s="87"/>
      <c r="AZ51" s="87"/>
      <c r="BA51" s="87"/>
      <c r="BB51" s="87"/>
      <c r="BC51" s="87"/>
      <c r="BD51" s="88"/>
      <c r="BE51" s="41"/>
    </row>
    <row r="52" s="2" customFormat="1" ht="29.28" customHeight="1">
      <c r="A52" s="41"/>
      <c r="B52" s="42"/>
      <c r="C52" s="89" t="s">
        <v>53</v>
      </c>
      <c r="D52" s="90"/>
      <c r="E52" s="90"/>
      <c r="F52" s="90"/>
      <c r="G52" s="90"/>
      <c r="H52" s="91"/>
      <c r="I52" s="92" t="s">
        <v>54</v>
      </c>
      <c r="J52" s="90"/>
      <c r="K52" s="90"/>
      <c r="L52" s="90"/>
      <c r="M52" s="90"/>
      <c r="N52" s="90"/>
      <c r="O52" s="90"/>
      <c r="P52" s="90"/>
      <c r="Q52" s="90"/>
      <c r="R52" s="90"/>
      <c r="S52" s="90"/>
      <c r="T52" s="90"/>
      <c r="U52" s="90"/>
      <c r="V52" s="90"/>
      <c r="W52" s="90"/>
      <c r="X52" s="90"/>
      <c r="Y52" s="90"/>
      <c r="Z52" s="90"/>
      <c r="AA52" s="90"/>
      <c r="AB52" s="90"/>
      <c r="AC52" s="90"/>
      <c r="AD52" s="90"/>
      <c r="AE52" s="90"/>
      <c r="AF52" s="90"/>
      <c r="AG52" s="93" t="s">
        <v>55</v>
      </c>
      <c r="AH52" s="90"/>
      <c r="AI52" s="90"/>
      <c r="AJ52" s="90"/>
      <c r="AK52" s="90"/>
      <c r="AL52" s="90"/>
      <c r="AM52" s="90"/>
      <c r="AN52" s="92" t="s">
        <v>56</v>
      </c>
      <c r="AO52" s="90"/>
      <c r="AP52" s="90"/>
      <c r="AQ52" s="94" t="s">
        <v>57</v>
      </c>
      <c r="AR52" s="47"/>
      <c r="AS52" s="95" t="s">
        <v>58</v>
      </c>
      <c r="AT52" s="96" t="s">
        <v>59</v>
      </c>
      <c r="AU52" s="96" t="s">
        <v>60</v>
      </c>
      <c r="AV52" s="96" t="s">
        <v>61</v>
      </c>
      <c r="AW52" s="96" t="s">
        <v>62</v>
      </c>
      <c r="AX52" s="96" t="s">
        <v>63</v>
      </c>
      <c r="AY52" s="96" t="s">
        <v>64</v>
      </c>
      <c r="AZ52" s="96" t="s">
        <v>65</v>
      </c>
      <c r="BA52" s="96" t="s">
        <v>66</v>
      </c>
      <c r="BB52" s="96" t="s">
        <v>67</v>
      </c>
      <c r="BC52" s="96" t="s">
        <v>68</v>
      </c>
      <c r="BD52" s="97" t="s">
        <v>69</v>
      </c>
      <c r="BE52" s="41"/>
    </row>
    <row r="53" s="2" customFormat="1" ht="10.8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  <c r="U53" s="43"/>
      <c r="V53" s="43"/>
      <c r="W53" s="43"/>
      <c r="X53" s="43"/>
      <c r="Y53" s="43"/>
      <c r="Z53" s="43"/>
      <c r="AA53" s="43"/>
      <c r="AB53" s="43"/>
      <c r="AC53" s="43"/>
      <c r="AD53" s="43"/>
      <c r="AE53" s="43"/>
      <c r="AF53" s="43"/>
      <c r="AG53" s="43"/>
      <c r="AH53" s="43"/>
      <c r="AI53" s="43"/>
      <c r="AJ53" s="43"/>
      <c r="AK53" s="43"/>
      <c r="AL53" s="43"/>
      <c r="AM53" s="43"/>
      <c r="AN53" s="43"/>
      <c r="AO53" s="43"/>
      <c r="AP53" s="43"/>
      <c r="AQ53" s="43"/>
      <c r="AR53" s="47"/>
      <c r="AS53" s="98"/>
      <c r="AT53" s="99"/>
      <c r="AU53" s="99"/>
      <c r="AV53" s="99"/>
      <c r="AW53" s="99"/>
      <c r="AX53" s="99"/>
      <c r="AY53" s="99"/>
      <c r="AZ53" s="99"/>
      <c r="BA53" s="99"/>
      <c r="BB53" s="99"/>
      <c r="BC53" s="99"/>
      <c r="BD53" s="100"/>
      <c r="BE53" s="41"/>
    </row>
    <row r="54" s="6" customFormat="1" ht="32.4" customHeight="1">
      <c r="A54" s="6"/>
      <c r="B54" s="101"/>
      <c r="C54" s="102" t="s">
        <v>70</v>
      </c>
      <c r="D54" s="103"/>
      <c r="E54" s="103"/>
      <c r="F54" s="103"/>
      <c r="G54" s="103"/>
      <c r="H54" s="103"/>
      <c r="I54" s="103"/>
      <c r="J54" s="103"/>
      <c r="K54" s="103"/>
      <c r="L54" s="103"/>
      <c r="M54" s="103"/>
      <c r="N54" s="103"/>
      <c r="O54" s="103"/>
      <c r="P54" s="103"/>
      <c r="Q54" s="103"/>
      <c r="R54" s="103"/>
      <c r="S54" s="103"/>
      <c r="T54" s="103"/>
      <c r="U54" s="103"/>
      <c r="V54" s="103"/>
      <c r="W54" s="103"/>
      <c r="X54" s="103"/>
      <c r="Y54" s="103"/>
      <c r="Z54" s="103"/>
      <c r="AA54" s="103"/>
      <c r="AB54" s="103"/>
      <c r="AC54" s="103"/>
      <c r="AD54" s="103"/>
      <c r="AE54" s="103"/>
      <c r="AF54" s="103"/>
      <c r="AG54" s="104">
        <f>ROUND(SUM(AG55:AG60),2)</f>
        <v>0</v>
      </c>
      <c r="AH54" s="104"/>
      <c r="AI54" s="104"/>
      <c r="AJ54" s="104"/>
      <c r="AK54" s="104"/>
      <c r="AL54" s="104"/>
      <c r="AM54" s="104"/>
      <c r="AN54" s="105">
        <f>SUM(AG54,AT54)</f>
        <v>0</v>
      </c>
      <c r="AO54" s="105"/>
      <c r="AP54" s="105"/>
      <c r="AQ54" s="106" t="s">
        <v>19</v>
      </c>
      <c r="AR54" s="107"/>
      <c r="AS54" s="108">
        <f>ROUND(SUM(AS55:AS60),2)</f>
        <v>0</v>
      </c>
      <c r="AT54" s="109">
        <f>ROUND(SUM(AV54:AW54),2)</f>
        <v>0</v>
      </c>
      <c r="AU54" s="110">
        <f>ROUND(SUM(AU55:AU60),5)</f>
        <v>0</v>
      </c>
      <c r="AV54" s="109">
        <f>ROUND(AZ54*L29,2)</f>
        <v>0</v>
      </c>
      <c r="AW54" s="109">
        <f>ROUND(BA54*L30,2)</f>
        <v>0</v>
      </c>
      <c r="AX54" s="109">
        <f>ROUND(BB54*L29,2)</f>
        <v>0</v>
      </c>
      <c r="AY54" s="109">
        <f>ROUND(BC54*L30,2)</f>
        <v>0</v>
      </c>
      <c r="AZ54" s="109">
        <f>ROUND(SUM(AZ55:AZ60),2)</f>
        <v>0</v>
      </c>
      <c r="BA54" s="109">
        <f>ROUND(SUM(BA55:BA60),2)</f>
        <v>0</v>
      </c>
      <c r="BB54" s="109">
        <f>ROUND(SUM(BB55:BB60),2)</f>
        <v>0</v>
      </c>
      <c r="BC54" s="109">
        <f>ROUND(SUM(BC55:BC60),2)</f>
        <v>0</v>
      </c>
      <c r="BD54" s="111">
        <f>ROUND(SUM(BD55:BD60),2)</f>
        <v>0</v>
      </c>
      <c r="BE54" s="6"/>
      <c r="BS54" s="112" t="s">
        <v>71</v>
      </c>
      <c r="BT54" s="112" t="s">
        <v>72</v>
      </c>
      <c r="BU54" s="113" t="s">
        <v>73</v>
      </c>
      <c r="BV54" s="112" t="s">
        <v>74</v>
      </c>
      <c r="BW54" s="112" t="s">
        <v>5</v>
      </c>
      <c r="BX54" s="112" t="s">
        <v>75</v>
      </c>
      <c r="CL54" s="112" t="s">
        <v>19</v>
      </c>
    </row>
    <row r="55" s="7" customFormat="1" ht="16.5" customHeight="1">
      <c r="A55" s="114" t="s">
        <v>76</v>
      </c>
      <c r="B55" s="115"/>
      <c r="C55" s="116"/>
      <c r="D55" s="117" t="s">
        <v>77</v>
      </c>
      <c r="E55" s="117"/>
      <c r="F55" s="117"/>
      <c r="G55" s="117"/>
      <c r="H55" s="117"/>
      <c r="I55" s="118"/>
      <c r="J55" s="117" t="s">
        <v>78</v>
      </c>
      <c r="K55" s="117"/>
      <c r="L55" s="117"/>
      <c r="M55" s="117"/>
      <c r="N55" s="117"/>
      <c r="O55" s="117"/>
      <c r="P55" s="117"/>
      <c r="Q55" s="117"/>
      <c r="R55" s="117"/>
      <c r="S55" s="117"/>
      <c r="T55" s="117"/>
      <c r="U55" s="117"/>
      <c r="V55" s="117"/>
      <c r="W55" s="117"/>
      <c r="X55" s="117"/>
      <c r="Y55" s="117"/>
      <c r="Z55" s="117"/>
      <c r="AA55" s="117"/>
      <c r="AB55" s="117"/>
      <c r="AC55" s="117"/>
      <c r="AD55" s="117"/>
      <c r="AE55" s="117"/>
      <c r="AF55" s="117"/>
      <c r="AG55" s="119">
        <f>'01 - spodní stavba'!J30</f>
        <v>0</v>
      </c>
      <c r="AH55" s="118"/>
      <c r="AI55" s="118"/>
      <c r="AJ55" s="118"/>
      <c r="AK55" s="118"/>
      <c r="AL55" s="118"/>
      <c r="AM55" s="118"/>
      <c r="AN55" s="119">
        <f>SUM(AG55,AT55)</f>
        <v>0</v>
      </c>
      <c r="AO55" s="118"/>
      <c r="AP55" s="118"/>
      <c r="AQ55" s="120" t="s">
        <v>79</v>
      </c>
      <c r="AR55" s="121"/>
      <c r="AS55" s="122">
        <v>0</v>
      </c>
      <c r="AT55" s="123">
        <f>ROUND(SUM(AV55:AW55),2)</f>
        <v>0</v>
      </c>
      <c r="AU55" s="124">
        <f>'01 - spodní stavba'!P100</f>
        <v>0</v>
      </c>
      <c r="AV55" s="123">
        <f>'01 - spodní stavba'!J33</f>
        <v>0</v>
      </c>
      <c r="AW55" s="123">
        <f>'01 - spodní stavba'!J34</f>
        <v>0</v>
      </c>
      <c r="AX55" s="123">
        <f>'01 - spodní stavba'!J35</f>
        <v>0</v>
      </c>
      <c r="AY55" s="123">
        <f>'01 - spodní stavba'!J36</f>
        <v>0</v>
      </c>
      <c r="AZ55" s="123">
        <f>'01 - spodní stavba'!F33</f>
        <v>0</v>
      </c>
      <c r="BA55" s="123">
        <f>'01 - spodní stavba'!F34</f>
        <v>0</v>
      </c>
      <c r="BB55" s="123">
        <f>'01 - spodní stavba'!F35</f>
        <v>0</v>
      </c>
      <c r="BC55" s="123">
        <f>'01 - spodní stavba'!F36</f>
        <v>0</v>
      </c>
      <c r="BD55" s="125">
        <f>'01 - spodní stavba'!F37</f>
        <v>0</v>
      </c>
      <c r="BE55" s="7"/>
      <c r="BT55" s="126" t="s">
        <v>80</v>
      </c>
      <c r="BV55" s="126" t="s">
        <v>74</v>
      </c>
      <c r="BW55" s="126" t="s">
        <v>81</v>
      </c>
      <c r="BX55" s="126" t="s">
        <v>5</v>
      </c>
      <c r="CL55" s="126" t="s">
        <v>19</v>
      </c>
      <c r="CM55" s="126" t="s">
        <v>82</v>
      </c>
    </row>
    <row r="56" s="7" customFormat="1" ht="16.5" customHeight="1">
      <c r="A56" s="114" t="s">
        <v>76</v>
      </c>
      <c r="B56" s="115"/>
      <c r="C56" s="116"/>
      <c r="D56" s="117" t="s">
        <v>83</v>
      </c>
      <c r="E56" s="117"/>
      <c r="F56" s="117"/>
      <c r="G56" s="117"/>
      <c r="H56" s="117"/>
      <c r="I56" s="118"/>
      <c r="J56" s="117" t="s">
        <v>84</v>
      </c>
      <c r="K56" s="117"/>
      <c r="L56" s="117"/>
      <c r="M56" s="117"/>
      <c r="N56" s="117"/>
      <c r="O56" s="117"/>
      <c r="P56" s="117"/>
      <c r="Q56" s="117"/>
      <c r="R56" s="117"/>
      <c r="S56" s="117"/>
      <c r="T56" s="117"/>
      <c r="U56" s="117"/>
      <c r="V56" s="117"/>
      <c r="W56" s="117"/>
      <c r="X56" s="117"/>
      <c r="Y56" s="117"/>
      <c r="Z56" s="117"/>
      <c r="AA56" s="117"/>
      <c r="AB56" s="117"/>
      <c r="AC56" s="117"/>
      <c r="AD56" s="117"/>
      <c r="AE56" s="117"/>
      <c r="AF56" s="117"/>
      <c r="AG56" s="119">
        <f>'02 - Modul Container'!J30</f>
        <v>0</v>
      </c>
      <c r="AH56" s="118"/>
      <c r="AI56" s="118"/>
      <c r="AJ56" s="118"/>
      <c r="AK56" s="118"/>
      <c r="AL56" s="118"/>
      <c r="AM56" s="118"/>
      <c r="AN56" s="119">
        <f>SUM(AG56,AT56)</f>
        <v>0</v>
      </c>
      <c r="AO56" s="118"/>
      <c r="AP56" s="118"/>
      <c r="AQ56" s="120" t="s">
        <v>79</v>
      </c>
      <c r="AR56" s="121"/>
      <c r="AS56" s="122">
        <v>0</v>
      </c>
      <c r="AT56" s="123">
        <f>ROUND(SUM(AV56:AW56),2)</f>
        <v>0</v>
      </c>
      <c r="AU56" s="124">
        <f>'02 - Modul Container'!P81</f>
        <v>0</v>
      </c>
      <c r="AV56" s="123">
        <f>'02 - Modul Container'!J33</f>
        <v>0</v>
      </c>
      <c r="AW56" s="123">
        <f>'02 - Modul Container'!J34</f>
        <v>0</v>
      </c>
      <c r="AX56" s="123">
        <f>'02 - Modul Container'!J35</f>
        <v>0</v>
      </c>
      <c r="AY56" s="123">
        <f>'02 - Modul Container'!J36</f>
        <v>0</v>
      </c>
      <c r="AZ56" s="123">
        <f>'02 - Modul Container'!F33</f>
        <v>0</v>
      </c>
      <c r="BA56" s="123">
        <f>'02 - Modul Container'!F34</f>
        <v>0</v>
      </c>
      <c r="BB56" s="123">
        <f>'02 - Modul Container'!F35</f>
        <v>0</v>
      </c>
      <c r="BC56" s="123">
        <f>'02 - Modul Container'!F36</f>
        <v>0</v>
      </c>
      <c r="BD56" s="125">
        <f>'02 - Modul Container'!F37</f>
        <v>0</v>
      </c>
      <c r="BE56" s="7"/>
      <c r="BT56" s="126" t="s">
        <v>80</v>
      </c>
      <c r="BV56" s="126" t="s">
        <v>74</v>
      </c>
      <c r="BW56" s="126" t="s">
        <v>85</v>
      </c>
      <c r="BX56" s="126" t="s">
        <v>5</v>
      </c>
      <c r="CL56" s="126" t="s">
        <v>19</v>
      </c>
      <c r="CM56" s="126" t="s">
        <v>82</v>
      </c>
    </row>
    <row r="57" s="7" customFormat="1" ht="16.5" customHeight="1">
      <c r="A57" s="114" t="s">
        <v>76</v>
      </c>
      <c r="B57" s="115"/>
      <c r="C57" s="116"/>
      <c r="D57" s="117" t="s">
        <v>86</v>
      </c>
      <c r="E57" s="117"/>
      <c r="F57" s="117"/>
      <c r="G57" s="117"/>
      <c r="H57" s="117"/>
      <c r="I57" s="118"/>
      <c r="J57" s="117" t="s">
        <v>87</v>
      </c>
      <c r="K57" s="117"/>
      <c r="L57" s="117"/>
      <c r="M57" s="117"/>
      <c r="N57" s="117"/>
      <c r="O57" s="117"/>
      <c r="P57" s="117"/>
      <c r="Q57" s="117"/>
      <c r="R57" s="117"/>
      <c r="S57" s="117"/>
      <c r="T57" s="117"/>
      <c r="U57" s="117"/>
      <c r="V57" s="117"/>
      <c r="W57" s="117"/>
      <c r="X57" s="117"/>
      <c r="Y57" s="117"/>
      <c r="Z57" s="117"/>
      <c r="AA57" s="117"/>
      <c r="AB57" s="117"/>
      <c r="AC57" s="117"/>
      <c r="AD57" s="117"/>
      <c r="AE57" s="117"/>
      <c r="AF57" s="117"/>
      <c r="AG57" s="119">
        <f>'03 - Hromosvod - zemnící ...'!J30</f>
        <v>0</v>
      </c>
      <c r="AH57" s="118"/>
      <c r="AI57" s="118"/>
      <c r="AJ57" s="118"/>
      <c r="AK57" s="118"/>
      <c r="AL57" s="118"/>
      <c r="AM57" s="118"/>
      <c r="AN57" s="119">
        <f>SUM(AG57,AT57)</f>
        <v>0</v>
      </c>
      <c r="AO57" s="118"/>
      <c r="AP57" s="118"/>
      <c r="AQ57" s="120" t="s">
        <v>79</v>
      </c>
      <c r="AR57" s="121"/>
      <c r="AS57" s="122">
        <v>0</v>
      </c>
      <c r="AT57" s="123">
        <f>ROUND(SUM(AV57:AW57),2)</f>
        <v>0</v>
      </c>
      <c r="AU57" s="124">
        <f>'03 - Hromosvod - zemnící ...'!P83</f>
        <v>0</v>
      </c>
      <c r="AV57" s="123">
        <f>'03 - Hromosvod - zemnící ...'!J33</f>
        <v>0</v>
      </c>
      <c r="AW57" s="123">
        <f>'03 - Hromosvod - zemnící ...'!J34</f>
        <v>0</v>
      </c>
      <c r="AX57" s="123">
        <f>'03 - Hromosvod - zemnící ...'!J35</f>
        <v>0</v>
      </c>
      <c r="AY57" s="123">
        <f>'03 - Hromosvod - zemnící ...'!J36</f>
        <v>0</v>
      </c>
      <c r="AZ57" s="123">
        <f>'03 - Hromosvod - zemnící ...'!F33</f>
        <v>0</v>
      </c>
      <c r="BA57" s="123">
        <f>'03 - Hromosvod - zemnící ...'!F34</f>
        <v>0</v>
      </c>
      <c r="BB57" s="123">
        <f>'03 - Hromosvod - zemnící ...'!F35</f>
        <v>0</v>
      </c>
      <c r="BC57" s="123">
        <f>'03 - Hromosvod - zemnící ...'!F36</f>
        <v>0</v>
      </c>
      <c r="BD57" s="125">
        <f>'03 - Hromosvod - zemnící ...'!F37</f>
        <v>0</v>
      </c>
      <c r="BE57" s="7"/>
      <c r="BT57" s="126" t="s">
        <v>80</v>
      </c>
      <c r="BV57" s="126" t="s">
        <v>74</v>
      </c>
      <c r="BW57" s="126" t="s">
        <v>88</v>
      </c>
      <c r="BX57" s="126" t="s">
        <v>5</v>
      </c>
      <c r="CL57" s="126" t="s">
        <v>19</v>
      </c>
      <c r="CM57" s="126" t="s">
        <v>82</v>
      </c>
    </row>
    <row r="58" s="7" customFormat="1" ht="16.5" customHeight="1">
      <c r="A58" s="114" t="s">
        <v>76</v>
      </c>
      <c r="B58" s="115"/>
      <c r="C58" s="116"/>
      <c r="D58" s="117" t="s">
        <v>89</v>
      </c>
      <c r="E58" s="117"/>
      <c r="F58" s="117"/>
      <c r="G58" s="117"/>
      <c r="H58" s="117"/>
      <c r="I58" s="118"/>
      <c r="J58" s="117" t="s">
        <v>90</v>
      </c>
      <c r="K58" s="117"/>
      <c r="L58" s="117"/>
      <c r="M58" s="117"/>
      <c r="N58" s="117"/>
      <c r="O58" s="117"/>
      <c r="P58" s="117"/>
      <c r="Q58" s="117"/>
      <c r="R58" s="117"/>
      <c r="S58" s="117"/>
      <c r="T58" s="117"/>
      <c r="U58" s="117"/>
      <c r="V58" s="117"/>
      <c r="W58" s="117"/>
      <c r="X58" s="117"/>
      <c r="Y58" s="117"/>
      <c r="Z58" s="117"/>
      <c r="AA58" s="117"/>
      <c r="AB58" s="117"/>
      <c r="AC58" s="117"/>
      <c r="AD58" s="117"/>
      <c r="AE58" s="117"/>
      <c r="AF58" s="117"/>
      <c r="AG58" s="119">
        <f>'04 - vytápění'!J30</f>
        <v>0</v>
      </c>
      <c r="AH58" s="118"/>
      <c r="AI58" s="118"/>
      <c r="AJ58" s="118"/>
      <c r="AK58" s="118"/>
      <c r="AL58" s="118"/>
      <c r="AM58" s="118"/>
      <c r="AN58" s="119">
        <f>SUM(AG58,AT58)</f>
        <v>0</v>
      </c>
      <c r="AO58" s="118"/>
      <c r="AP58" s="118"/>
      <c r="AQ58" s="120" t="s">
        <v>79</v>
      </c>
      <c r="AR58" s="121"/>
      <c r="AS58" s="122">
        <v>0</v>
      </c>
      <c r="AT58" s="123">
        <f>ROUND(SUM(AV58:AW58),2)</f>
        <v>0</v>
      </c>
      <c r="AU58" s="124">
        <f>'04 - vytápění'!P84</f>
        <v>0</v>
      </c>
      <c r="AV58" s="123">
        <f>'04 - vytápění'!J33</f>
        <v>0</v>
      </c>
      <c r="AW58" s="123">
        <f>'04 - vytápění'!J34</f>
        <v>0</v>
      </c>
      <c r="AX58" s="123">
        <f>'04 - vytápění'!J35</f>
        <v>0</v>
      </c>
      <c r="AY58" s="123">
        <f>'04 - vytápění'!J36</f>
        <v>0</v>
      </c>
      <c r="AZ58" s="123">
        <f>'04 - vytápění'!F33</f>
        <v>0</v>
      </c>
      <c r="BA58" s="123">
        <f>'04 - vytápění'!F34</f>
        <v>0</v>
      </c>
      <c r="BB58" s="123">
        <f>'04 - vytápění'!F35</f>
        <v>0</v>
      </c>
      <c r="BC58" s="123">
        <f>'04 - vytápění'!F36</f>
        <v>0</v>
      </c>
      <c r="BD58" s="125">
        <f>'04 - vytápění'!F37</f>
        <v>0</v>
      </c>
      <c r="BE58" s="7"/>
      <c r="BT58" s="126" t="s">
        <v>80</v>
      </c>
      <c r="BV58" s="126" t="s">
        <v>74</v>
      </c>
      <c r="BW58" s="126" t="s">
        <v>91</v>
      </c>
      <c r="BX58" s="126" t="s">
        <v>5</v>
      </c>
      <c r="CL58" s="126" t="s">
        <v>19</v>
      </c>
      <c r="CM58" s="126" t="s">
        <v>82</v>
      </c>
    </row>
    <row r="59" s="7" customFormat="1" ht="16.5" customHeight="1">
      <c r="A59" s="114" t="s">
        <v>76</v>
      </c>
      <c r="B59" s="115"/>
      <c r="C59" s="116"/>
      <c r="D59" s="117" t="s">
        <v>92</v>
      </c>
      <c r="E59" s="117"/>
      <c r="F59" s="117"/>
      <c r="G59" s="117"/>
      <c r="H59" s="117"/>
      <c r="I59" s="118"/>
      <c r="J59" s="117" t="s">
        <v>93</v>
      </c>
      <c r="K59" s="117"/>
      <c r="L59" s="117"/>
      <c r="M59" s="117"/>
      <c r="N59" s="117"/>
      <c r="O59" s="117"/>
      <c r="P59" s="117"/>
      <c r="Q59" s="117"/>
      <c r="R59" s="117"/>
      <c r="S59" s="117"/>
      <c r="T59" s="117"/>
      <c r="U59" s="117"/>
      <c r="V59" s="117"/>
      <c r="W59" s="117"/>
      <c r="X59" s="117"/>
      <c r="Y59" s="117"/>
      <c r="Z59" s="117"/>
      <c r="AA59" s="117"/>
      <c r="AB59" s="117"/>
      <c r="AC59" s="117"/>
      <c r="AD59" s="117"/>
      <c r="AE59" s="117"/>
      <c r="AF59" s="117"/>
      <c r="AG59" s="119">
        <f>'05 - VZD'!J30</f>
        <v>0</v>
      </c>
      <c r="AH59" s="118"/>
      <c r="AI59" s="118"/>
      <c r="AJ59" s="118"/>
      <c r="AK59" s="118"/>
      <c r="AL59" s="118"/>
      <c r="AM59" s="118"/>
      <c r="AN59" s="119">
        <f>SUM(AG59,AT59)</f>
        <v>0</v>
      </c>
      <c r="AO59" s="118"/>
      <c r="AP59" s="118"/>
      <c r="AQ59" s="120" t="s">
        <v>79</v>
      </c>
      <c r="AR59" s="121"/>
      <c r="AS59" s="122">
        <v>0</v>
      </c>
      <c r="AT59" s="123">
        <f>ROUND(SUM(AV59:AW59),2)</f>
        <v>0</v>
      </c>
      <c r="AU59" s="124">
        <f>'05 - VZD'!P84</f>
        <v>0</v>
      </c>
      <c r="AV59" s="123">
        <f>'05 - VZD'!J33</f>
        <v>0</v>
      </c>
      <c r="AW59" s="123">
        <f>'05 - VZD'!J34</f>
        <v>0</v>
      </c>
      <c r="AX59" s="123">
        <f>'05 - VZD'!J35</f>
        <v>0</v>
      </c>
      <c r="AY59" s="123">
        <f>'05 - VZD'!J36</f>
        <v>0</v>
      </c>
      <c r="AZ59" s="123">
        <f>'05 - VZD'!F33</f>
        <v>0</v>
      </c>
      <c r="BA59" s="123">
        <f>'05 - VZD'!F34</f>
        <v>0</v>
      </c>
      <c r="BB59" s="123">
        <f>'05 - VZD'!F35</f>
        <v>0</v>
      </c>
      <c r="BC59" s="123">
        <f>'05 - VZD'!F36</f>
        <v>0</v>
      </c>
      <c r="BD59" s="125">
        <f>'05 - VZD'!F37</f>
        <v>0</v>
      </c>
      <c r="BE59" s="7"/>
      <c r="BT59" s="126" t="s">
        <v>80</v>
      </c>
      <c r="BV59" s="126" t="s">
        <v>74</v>
      </c>
      <c r="BW59" s="126" t="s">
        <v>94</v>
      </c>
      <c r="BX59" s="126" t="s">
        <v>5</v>
      </c>
      <c r="CL59" s="126" t="s">
        <v>19</v>
      </c>
      <c r="CM59" s="126" t="s">
        <v>82</v>
      </c>
    </row>
    <row r="60" s="7" customFormat="1" ht="16.5" customHeight="1">
      <c r="A60" s="114" t="s">
        <v>76</v>
      </c>
      <c r="B60" s="115"/>
      <c r="C60" s="116"/>
      <c r="D60" s="117" t="s">
        <v>95</v>
      </c>
      <c r="E60" s="117"/>
      <c r="F60" s="117"/>
      <c r="G60" s="117"/>
      <c r="H60" s="117"/>
      <c r="I60" s="118"/>
      <c r="J60" s="117" t="s">
        <v>96</v>
      </c>
      <c r="K60" s="117"/>
      <c r="L60" s="117"/>
      <c r="M60" s="117"/>
      <c r="N60" s="117"/>
      <c r="O60" s="117"/>
      <c r="P60" s="117"/>
      <c r="Q60" s="117"/>
      <c r="R60" s="117"/>
      <c r="S60" s="117"/>
      <c r="T60" s="117"/>
      <c r="U60" s="117"/>
      <c r="V60" s="117"/>
      <c r="W60" s="117"/>
      <c r="X60" s="117"/>
      <c r="Y60" s="117"/>
      <c r="Z60" s="117"/>
      <c r="AA60" s="117"/>
      <c r="AB60" s="117"/>
      <c r="AC60" s="117"/>
      <c r="AD60" s="117"/>
      <c r="AE60" s="117"/>
      <c r="AF60" s="117"/>
      <c r="AG60" s="119">
        <f>'06 - VON - vedlejší a ost...'!J30</f>
        <v>0</v>
      </c>
      <c r="AH60" s="118"/>
      <c r="AI60" s="118"/>
      <c r="AJ60" s="118"/>
      <c r="AK60" s="118"/>
      <c r="AL60" s="118"/>
      <c r="AM60" s="118"/>
      <c r="AN60" s="119">
        <f>SUM(AG60,AT60)</f>
        <v>0</v>
      </c>
      <c r="AO60" s="118"/>
      <c r="AP60" s="118"/>
      <c r="AQ60" s="120" t="s">
        <v>79</v>
      </c>
      <c r="AR60" s="121"/>
      <c r="AS60" s="127">
        <v>0</v>
      </c>
      <c r="AT60" s="128">
        <f>ROUND(SUM(AV60:AW60),2)</f>
        <v>0</v>
      </c>
      <c r="AU60" s="129">
        <f>'06 - VON - vedlejší a ost...'!P80</f>
        <v>0</v>
      </c>
      <c r="AV60" s="128">
        <f>'06 - VON - vedlejší a ost...'!J33</f>
        <v>0</v>
      </c>
      <c r="AW60" s="128">
        <f>'06 - VON - vedlejší a ost...'!J34</f>
        <v>0</v>
      </c>
      <c r="AX60" s="128">
        <f>'06 - VON - vedlejší a ost...'!J35</f>
        <v>0</v>
      </c>
      <c r="AY60" s="128">
        <f>'06 - VON - vedlejší a ost...'!J36</f>
        <v>0</v>
      </c>
      <c r="AZ60" s="128">
        <f>'06 - VON - vedlejší a ost...'!F33</f>
        <v>0</v>
      </c>
      <c r="BA60" s="128">
        <f>'06 - VON - vedlejší a ost...'!F34</f>
        <v>0</v>
      </c>
      <c r="BB60" s="128">
        <f>'06 - VON - vedlejší a ost...'!F35</f>
        <v>0</v>
      </c>
      <c r="BC60" s="128">
        <f>'06 - VON - vedlejší a ost...'!F36</f>
        <v>0</v>
      </c>
      <c r="BD60" s="130">
        <f>'06 - VON - vedlejší a ost...'!F37</f>
        <v>0</v>
      </c>
      <c r="BE60" s="7"/>
      <c r="BT60" s="126" t="s">
        <v>80</v>
      </c>
      <c r="BV60" s="126" t="s">
        <v>74</v>
      </c>
      <c r="BW60" s="126" t="s">
        <v>97</v>
      </c>
      <c r="BX60" s="126" t="s">
        <v>5</v>
      </c>
      <c r="CL60" s="126" t="s">
        <v>19</v>
      </c>
      <c r="CM60" s="126" t="s">
        <v>82</v>
      </c>
    </row>
    <row r="61" s="2" customFormat="1" ht="30" customHeight="1">
      <c r="A61" s="41"/>
      <c r="B61" s="42"/>
      <c r="C61" s="43"/>
      <c r="D61" s="43"/>
      <c r="E61" s="43"/>
      <c r="F61" s="43"/>
      <c r="G61" s="43"/>
      <c r="H61" s="43"/>
      <c r="I61" s="43"/>
      <c r="J61" s="43"/>
      <c r="K61" s="43"/>
      <c r="L61" s="43"/>
      <c r="M61" s="43"/>
      <c r="N61" s="43"/>
      <c r="O61" s="43"/>
      <c r="P61" s="43"/>
      <c r="Q61" s="43"/>
      <c r="R61" s="43"/>
      <c r="S61" s="43"/>
      <c r="T61" s="43"/>
      <c r="U61" s="43"/>
      <c r="V61" s="43"/>
      <c r="W61" s="43"/>
      <c r="X61" s="43"/>
      <c r="Y61" s="43"/>
      <c r="Z61" s="43"/>
      <c r="AA61" s="43"/>
      <c r="AB61" s="43"/>
      <c r="AC61" s="43"/>
      <c r="AD61" s="43"/>
      <c r="AE61" s="43"/>
      <c r="AF61" s="43"/>
      <c r="AG61" s="43"/>
      <c r="AH61" s="43"/>
      <c r="AI61" s="43"/>
      <c r="AJ61" s="43"/>
      <c r="AK61" s="43"/>
      <c r="AL61" s="43"/>
      <c r="AM61" s="43"/>
      <c r="AN61" s="43"/>
      <c r="AO61" s="43"/>
      <c r="AP61" s="43"/>
      <c r="AQ61" s="43"/>
      <c r="AR61" s="47"/>
      <c r="AS61" s="41"/>
      <c r="AT61" s="41"/>
      <c r="AU61" s="41"/>
      <c r="AV61" s="41"/>
      <c r="AW61" s="41"/>
      <c r="AX61" s="41"/>
      <c r="AY61" s="41"/>
      <c r="AZ61" s="41"/>
      <c r="BA61" s="41"/>
      <c r="BB61" s="41"/>
      <c r="BC61" s="41"/>
      <c r="BD61" s="41"/>
      <c r="BE61" s="41"/>
    </row>
    <row r="62" s="2" customFormat="1" ht="6.96" customHeight="1">
      <c r="A62" s="41"/>
      <c r="B62" s="62"/>
      <c r="C62" s="63"/>
      <c r="D62" s="63"/>
      <c r="E62" s="63"/>
      <c r="F62" s="63"/>
      <c r="G62" s="63"/>
      <c r="H62" s="63"/>
      <c r="I62" s="63"/>
      <c r="J62" s="63"/>
      <c r="K62" s="63"/>
      <c r="L62" s="63"/>
      <c r="M62" s="63"/>
      <c r="N62" s="63"/>
      <c r="O62" s="63"/>
      <c r="P62" s="63"/>
      <c r="Q62" s="63"/>
      <c r="R62" s="63"/>
      <c r="S62" s="63"/>
      <c r="T62" s="63"/>
      <c r="U62" s="63"/>
      <c r="V62" s="63"/>
      <c r="W62" s="63"/>
      <c r="X62" s="63"/>
      <c r="Y62" s="63"/>
      <c r="Z62" s="63"/>
      <c r="AA62" s="63"/>
      <c r="AB62" s="63"/>
      <c r="AC62" s="63"/>
      <c r="AD62" s="63"/>
      <c r="AE62" s="63"/>
      <c r="AF62" s="63"/>
      <c r="AG62" s="63"/>
      <c r="AH62" s="63"/>
      <c r="AI62" s="63"/>
      <c r="AJ62" s="63"/>
      <c r="AK62" s="63"/>
      <c r="AL62" s="63"/>
      <c r="AM62" s="63"/>
      <c r="AN62" s="63"/>
      <c r="AO62" s="63"/>
      <c r="AP62" s="63"/>
      <c r="AQ62" s="63"/>
      <c r="AR62" s="47"/>
      <c r="AS62" s="41"/>
      <c r="AT62" s="41"/>
      <c r="AU62" s="41"/>
      <c r="AV62" s="41"/>
      <c r="AW62" s="41"/>
      <c r="AX62" s="41"/>
      <c r="AY62" s="41"/>
      <c r="AZ62" s="41"/>
      <c r="BA62" s="41"/>
      <c r="BB62" s="41"/>
      <c r="BC62" s="41"/>
      <c r="BD62" s="41"/>
      <c r="BE62" s="41"/>
    </row>
  </sheetData>
  <sheetProtection sheet="1" formatColumns="0" formatRows="0" objects="1" scenarios="1" spinCount="100000" saltValue="2v3uugaKkQrUc2lbPubcaa4DDCYMoglcQbID8wInY3d2E3/59hmUWArpV8rm6yc3QQWRxNi5IRcpDxKtM4JPRA==" hashValue="GS2RVguz0I1DnSHLhX292q8DX6ugaUyf8B74q6mp9j9MKC4pDYK9c3xM1U8+4Zy9bUmXK6eWf9evYMNcCR40Iw==" algorithmName="SHA-512" password="CEE1"/>
  <mergeCells count="62">
    <mergeCell ref="L45:AO45"/>
    <mergeCell ref="AM47:AN47"/>
    <mergeCell ref="AM49:AP49"/>
    <mergeCell ref="AS49:AT51"/>
    <mergeCell ref="AM50:AP50"/>
    <mergeCell ref="C52:G52"/>
    <mergeCell ref="AG52:AM52"/>
    <mergeCell ref="I52:AF52"/>
    <mergeCell ref="AN52:AP52"/>
    <mergeCell ref="D55:H55"/>
    <mergeCell ref="AG55:AM55"/>
    <mergeCell ref="J55:AF55"/>
    <mergeCell ref="AN55:AP55"/>
    <mergeCell ref="J56:AF56"/>
    <mergeCell ref="D56:H56"/>
    <mergeCell ref="AG56:AM56"/>
    <mergeCell ref="AN56:AP56"/>
    <mergeCell ref="AN57:AP57"/>
    <mergeCell ref="D57:H57"/>
    <mergeCell ref="J57:AF57"/>
    <mergeCell ref="AG57:AM57"/>
    <mergeCell ref="AN58:AP58"/>
    <mergeCell ref="AG58:AM58"/>
    <mergeCell ref="D58:H58"/>
    <mergeCell ref="J58:AF58"/>
    <mergeCell ref="AN59:AP59"/>
    <mergeCell ref="AG59:AM59"/>
    <mergeCell ref="D59:H59"/>
    <mergeCell ref="J59:AF59"/>
    <mergeCell ref="AN60:AP60"/>
    <mergeCell ref="AG60:AM60"/>
    <mergeCell ref="D60:H60"/>
    <mergeCell ref="J60:AF60"/>
    <mergeCell ref="AG54:AM54"/>
    <mergeCell ref="AN54:AP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55" location="'01 - spodní stavba'!C2" display="/"/>
    <hyperlink ref="A56" location="'02 - Modul Container'!C2" display="/"/>
    <hyperlink ref="A57" location="'03 - Hromosvod - zemnící ...'!C2" display="/"/>
    <hyperlink ref="A58" location="'04 - vytápění'!C2" display="/"/>
    <hyperlink ref="A59" location="'05 - VZD'!C2" display="/"/>
    <hyperlink ref="A60" location="'06 - VON - vedlejší a ost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81</v>
      </c>
    </row>
    <row r="3" s="1" customFormat="1" ht="6.96" customHeight="1">
      <c r="B3" s="131"/>
      <c r="C3" s="132"/>
      <c r="D3" s="132"/>
      <c r="E3" s="132"/>
      <c r="F3" s="132"/>
      <c r="G3" s="132"/>
      <c r="H3" s="132"/>
      <c r="I3" s="132"/>
      <c r="J3" s="132"/>
      <c r="K3" s="132"/>
      <c r="L3" s="23"/>
      <c r="AT3" s="20" t="s">
        <v>82</v>
      </c>
    </row>
    <row r="4" s="1" customFormat="1" ht="24.96" customHeight="1">
      <c r="B4" s="23"/>
      <c r="D4" s="133" t="s">
        <v>98</v>
      </c>
      <c r="L4" s="23"/>
      <c r="M4" s="134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35" t="s">
        <v>16</v>
      </c>
      <c r="L6" s="23"/>
    </row>
    <row r="7" s="1" customFormat="1" ht="16.5" customHeight="1">
      <c r="B7" s="23"/>
      <c r="E7" s="136" t="str">
        <f>'Rekapitulace stavby'!K6</f>
        <v>Úprava areálu - středisko Rudíkov</v>
      </c>
      <c r="F7" s="135"/>
      <c r="G7" s="135"/>
      <c r="H7" s="135"/>
      <c r="L7" s="23"/>
    </row>
    <row r="8" s="2" customFormat="1" ht="12" customHeight="1">
      <c r="A8" s="41"/>
      <c r="B8" s="47"/>
      <c r="C8" s="41"/>
      <c r="D8" s="135" t="s">
        <v>99</v>
      </c>
      <c r="E8" s="41"/>
      <c r="F8" s="41"/>
      <c r="G8" s="41"/>
      <c r="H8" s="41"/>
      <c r="I8" s="41"/>
      <c r="J8" s="41"/>
      <c r="K8" s="41"/>
      <c r="L8" s="137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</row>
    <row r="9" s="2" customFormat="1" ht="16.5" customHeight="1">
      <c r="A9" s="41"/>
      <c r="B9" s="47"/>
      <c r="C9" s="41"/>
      <c r="D9" s="41"/>
      <c r="E9" s="138" t="s">
        <v>100</v>
      </c>
      <c r="F9" s="41"/>
      <c r="G9" s="41"/>
      <c r="H9" s="41"/>
      <c r="I9" s="41"/>
      <c r="J9" s="41"/>
      <c r="K9" s="41"/>
      <c r="L9" s="137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>
      <c r="A10" s="41"/>
      <c r="B10" s="47"/>
      <c r="C10" s="41"/>
      <c r="D10" s="41"/>
      <c r="E10" s="41"/>
      <c r="F10" s="41"/>
      <c r="G10" s="41"/>
      <c r="H10" s="41"/>
      <c r="I10" s="41"/>
      <c r="J10" s="41"/>
      <c r="K10" s="41"/>
      <c r="L10" s="137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2" customHeight="1">
      <c r="A11" s="41"/>
      <c r="B11" s="47"/>
      <c r="C11" s="41"/>
      <c r="D11" s="135" t="s">
        <v>18</v>
      </c>
      <c r="E11" s="41"/>
      <c r="F11" s="139" t="s">
        <v>19</v>
      </c>
      <c r="G11" s="41"/>
      <c r="H11" s="41"/>
      <c r="I11" s="135" t="s">
        <v>20</v>
      </c>
      <c r="J11" s="139" t="s">
        <v>19</v>
      </c>
      <c r="K11" s="41"/>
      <c r="L11" s="137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 ht="12" customHeight="1">
      <c r="A12" s="41"/>
      <c r="B12" s="47"/>
      <c r="C12" s="41"/>
      <c r="D12" s="135" t="s">
        <v>21</v>
      </c>
      <c r="E12" s="41"/>
      <c r="F12" s="139" t="s">
        <v>22</v>
      </c>
      <c r="G12" s="41"/>
      <c r="H12" s="41"/>
      <c r="I12" s="135" t="s">
        <v>23</v>
      </c>
      <c r="J12" s="140" t="str">
        <f>'Rekapitulace stavby'!AN8</f>
        <v>8. 7. 2024</v>
      </c>
      <c r="K12" s="41"/>
      <c r="L12" s="137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0.8" customHeight="1">
      <c r="A13" s="41"/>
      <c r="B13" s="47"/>
      <c r="C13" s="41"/>
      <c r="D13" s="41"/>
      <c r="E13" s="41"/>
      <c r="F13" s="41"/>
      <c r="G13" s="41"/>
      <c r="H13" s="41"/>
      <c r="I13" s="41"/>
      <c r="J13" s="41"/>
      <c r="K13" s="41"/>
      <c r="L13" s="137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35" t="s">
        <v>25</v>
      </c>
      <c r="E14" s="41"/>
      <c r="F14" s="41"/>
      <c r="G14" s="41"/>
      <c r="H14" s="41"/>
      <c r="I14" s="135" t="s">
        <v>26</v>
      </c>
      <c r="J14" s="139" t="s">
        <v>19</v>
      </c>
      <c r="K14" s="41"/>
      <c r="L14" s="137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8" customHeight="1">
      <c r="A15" s="41"/>
      <c r="B15" s="47"/>
      <c r="C15" s="41"/>
      <c r="D15" s="41"/>
      <c r="E15" s="139" t="s">
        <v>27</v>
      </c>
      <c r="F15" s="41"/>
      <c r="G15" s="41"/>
      <c r="H15" s="41"/>
      <c r="I15" s="135" t="s">
        <v>28</v>
      </c>
      <c r="J15" s="139" t="s">
        <v>19</v>
      </c>
      <c r="K15" s="41"/>
      <c r="L15" s="137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6.96" customHeight="1">
      <c r="A16" s="41"/>
      <c r="B16" s="47"/>
      <c r="C16" s="41"/>
      <c r="D16" s="41"/>
      <c r="E16" s="41"/>
      <c r="F16" s="41"/>
      <c r="G16" s="41"/>
      <c r="H16" s="41"/>
      <c r="I16" s="41"/>
      <c r="J16" s="41"/>
      <c r="K16" s="41"/>
      <c r="L16" s="137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2" customHeight="1">
      <c r="A17" s="41"/>
      <c r="B17" s="47"/>
      <c r="C17" s="41"/>
      <c r="D17" s="135" t="s">
        <v>29</v>
      </c>
      <c r="E17" s="41"/>
      <c r="F17" s="41"/>
      <c r="G17" s="41"/>
      <c r="H17" s="41"/>
      <c r="I17" s="135" t="s">
        <v>26</v>
      </c>
      <c r="J17" s="36" t="str">
        <f>'Rekapitulace stavby'!AN13</f>
        <v>Vyplň údaj</v>
      </c>
      <c r="K17" s="41"/>
      <c r="L17" s="137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18" customHeight="1">
      <c r="A18" s="41"/>
      <c r="B18" s="47"/>
      <c r="C18" s="41"/>
      <c r="D18" s="41"/>
      <c r="E18" s="36" t="str">
        <f>'Rekapitulace stavby'!E14</f>
        <v>Vyplň údaj</v>
      </c>
      <c r="F18" s="139"/>
      <c r="G18" s="139"/>
      <c r="H18" s="139"/>
      <c r="I18" s="135" t="s">
        <v>28</v>
      </c>
      <c r="J18" s="36" t="str">
        <f>'Rekapitulace stavby'!AN14</f>
        <v>Vyplň údaj</v>
      </c>
      <c r="K18" s="41"/>
      <c r="L18" s="137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6.96" customHeight="1">
      <c r="A19" s="41"/>
      <c r="B19" s="47"/>
      <c r="C19" s="41"/>
      <c r="D19" s="41"/>
      <c r="E19" s="41"/>
      <c r="F19" s="41"/>
      <c r="G19" s="41"/>
      <c r="H19" s="41"/>
      <c r="I19" s="41"/>
      <c r="J19" s="41"/>
      <c r="K19" s="41"/>
      <c r="L19" s="137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2" customHeight="1">
      <c r="A20" s="41"/>
      <c r="B20" s="47"/>
      <c r="C20" s="41"/>
      <c r="D20" s="135" t="s">
        <v>31</v>
      </c>
      <c r="E20" s="41"/>
      <c r="F20" s="41"/>
      <c r="G20" s="41"/>
      <c r="H20" s="41"/>
      <c r="I20" s="135" t="s">
        <v>26</v>
      </c>
      <c r="J20" s="139" t="s">
        <v>19</v>
      </c>
      <c r="K20" s="41"/>
      <c r="L20" s="137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18" customHeight="1">
      <c r="A21" s="41"/>
      <c r="B21" s="47"/>
      <c r="C21" s="41"/>
      <c r="D21" s="41"/>
      <c r="E21" s="139" t="s">
        <v>32</v>
      </c>
      <c r="F21" s="41"/>
      <c r="G21" s="41"/>
      <c r="H21" s="41"/>
      <c r="I21" s="135" t="s">
        <v>28</v>
      </c>
      <c r="J21" s="139" t="s">
        <v>19</v>
      </c>
      <c r="K21" s="41"/>
      <c r="L21" s="137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6.96" customHeight="1">
      <c r="A22" s="41"/>
      <c r="B22" s="47"/>
      <c r="C22" s="41"/>
      <c r="D22" s="41"/>
      <c r="E22" s="41"/>
      <c r="F22" s="41"/>
      <c r="G22" s="41"/>
      <c r="H22" s="41"/>
      <c r="I22" s="41"/>
      <c r="J22" s="41"/>
      <c r="K22" s="41"/>
      <c r="L22" s="137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2" customHeight="1">
      <c r="A23" s="41"/>
      <c r="B23" s="47"/>
      <c r="C23" s="41"/>
      <c r="D23" s="135" t="s">
        <v>34</v>
      </c>
      <c r="E23" s="41"/>
      <c r="F23" s="41"/>
      <c r="G23" s="41"/>
      <c r="H23" s="41"/>
      <c r="I23" s="135" t="s">
        <v>26</v>
      </c>
      <c r="J23" s="139" t="s">
        <v>19</v>
      </c>
      <c r="K23" s="41"/>
      <c r="L23" s="137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18" customHeight="1">
      <c r="A24" s="41"/>
      <c r="B24" s="47"/>
      <c r="C24" s="41"/>
      <c r="D24" s="41"/>
      <c r="E24" s="139" t="s">
        <v>35</v>
      </c>
      <c r="F24" s="41"/>
      <c r="G24" s="41"/>
      <c r="H24" s="41"/>
      <c r="I24" s="135" t="s">
        <v>28</v>
      </c>
      <c r="J24" s="139" t="s">
        <v>19</v>
      </c>
      <c r="K24" s="41"/>
      <c r="L24" s="137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6.96" customHeight="1">
      <c r="A25" s="41"/>
      <c r="B25" s="47"/>
      <c r="C25" s="41"/>
      <c r="D25" s="41"/>
      <c r="E25" s="41"/>
      <c r="F25" s="41"/>
      <c r="G25" s="41"/>
      <c r="H25" s="41"/>
      <c r="I25" s="41"/>
      <c r="J25" s="41"/>
      <c r="K25" s="41"/>
      <c r="L25" s="137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2" customHeight="1">
      <c r="A26" s="41"/>
      <c r="B26" s="47"/>
      <c r="C26" s="41"/>
      <c r="D26" s="135" t="s">
        <v>36</v>
      </c>
      <c r="E26" s="41"/>
      <c r="F26" s="41"/>
      <c r="G26" s="41"/>
      <c r="H26" s="41"/>
      <c r="I26" s="41"/>
      <c r="J26" s="41"/>
      <c r="K26" s="41"/>
      <c r="L26" s="137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8" customFormat="1" ht="16.5" customHeight="1">
      <c r="A27" s="141"/>
      <c r="B27" s="142"/>
      <c r="C27" s="141"/>
      <c r="D27" s="141"/>
      <c r="E27" s="143" t="s">
        <v>19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41"/>
      <c r="B28" s="47"/>
      <c r="C28" s="41"/>
      <c r="D28" s="41"/>
      <c r="E28" s="41"/>
      <c r="F28" s="41"/>
      <c r="G28" s="41"/>
      <c r="H28" s="41"/>
      <c r="I28" s="41"/>
      <c r="J28" s="41"/>
      <c r="K28" s="41"/>
      <c r="L28" s="137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2" customFormat="1" ht="6.96" customHeight="1">
      <c r="A29" s="41"/>
      <c r="B29" s="47"/>
      <c r="C29" s="41"/>
      <c r="D29" s="145"/>
      <c r="E29" s="145"/>
      <c r="F29" s="145"/>
      <c r="G29" s="145"/>
      <c r="H29" s="145"/>
      <c r="I29" s="145"/>
      <c r="J29" s="145"/>
      <c r="K29" s="145"/>
      <c r="L29" s="137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</row>
    <row r="30" s="2" customFormat="1" ht="25.44" customHeight="1">
      <c r="A30" s="41"/>
      <c r="B30" s="47"/>
      <c r="C30" s="41"/>
      <c r="D30" s="146" t="s">
        <v>38</v>
      </c>
      <c r="E30" s="41"/>
      <c r="F30" s="41"/>
      <c r="G30" s="41"/>
      <c r="H30" s="41"/>
      <c r="I30" s="41"/>
      <c r="J30" s="147">
        <f>ROUND(J100, 2)</f>
        <v>0</v>
      </c>
      <c r="K30" s="41"/>
      <c r="L30" s="137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45"/>
      <c r="E31" s="145"/>
      <c r="F31" s="145"/>
      <c r="G31" s="145"/>
      <c r="H31" s="145"/>
      <c r="I31" s="145"/>
      <c r="J31" s="145"/>
      <c r="K31" s="145"/>
      <c r="L31" s="137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14.4" customHeight="1">
      <c r="A32" s="41"/>
      <c r="B32" s="47"/>
      <c r="C32" s="41"/>
      <c r="D32" s="41"/>
      <c r="E32" s="41"/>
      <c r="F32" s="148" t="s">
        <v>40</v>
      </c>
      <c r="G32" s="41"/>
      <c r="H32" s="41"/>
      <c r="I32" s="148" t="s">
        <v>39</v>
      </c>
      <c r="J32" s="148" t="s">
        <v>41</v>
      </c>
      <c r="K32" s="41"/>
      <c r="L32" s="137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14.4" customHeight="1">
      <c r="A33" s="41"/>
      <c r="B33" s="47"/>
      <c r="C33" s="41"/>
      <c r="D33" s="149" t="s">
        <v>42</v>
      </c>
      <c r="E33" s="135" t="s">
        <v>43</v>
      </c>
      <c r="F33" s="150">
        <f>ROUND((SUM(BE100:BE353)),  2)</f>
        <v>0</v>
      </c>
      <c r="G33" s="41"/>
      <c r="H33" s="41"/>
      <c r="I33" s="151">
        <v>0.20999999999999999</v>
      </c>
      <c r="J33" s="150">
        <f>ROUND(((SUM(BE100:BE353))*I33),  2)</f>
        <v>0</v>
      </c>
      <c r="K33" s="41"/>
      <c r="L33" s="137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135" t="s">
        <v>44</v>
      </c>
      <c r="F34" s="150">
        <f>ROUND((SUM(BF100:BF353)),  2)</f>
        <v>0</v>
      </c>
      <c r="G34" s="41"/>
      <c r="H34" s="41"/>
      <c r="I34" s="151">
        <v>0.12</v>
      </c>
      <c r="J34" s="150">
        <f>ROUND(((SUM(BF100:BF353))*I34),  2)</f>
        <v>0</v>
      </c>
      <c r="K34" s="41"/>
      <c r="L34" s="137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hidden="1" s="2" customFormat="1" ht="14.4" customHeight="1">
      <c r="A35" s="41"/>
      <c r="B35" s="47"/>
      <c r="C35" s="41"/>
      <c r="D35" s="41"/>
      <c r="E35" s="135" t="s">
        <v>45</v>
      </c>
      <c r="F35" s="150">
        <f>ROUND((SUM(BG100:BG353)),  2)</f>
        <v>0</v>
      </c>
      <c r="G35" s="41"/>
      <c r="H35" s="41"/>
      <c r="I35" s="151">
        <v>0.20999999999999999</v>
      </c>
      <c r="J35" s="150">
        <f>0</f>
        <v>0</v>
      </c>
      <c r="K35" s="41"/>
      <c r="L35" s="137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hidden="1" s="2" customFormat="1" ht="14.4" customHeight="1">
      <c r="A36" s="41"/>
      <c r="B36" s="47"/>
      <c r="C36" s="41"/>
      <c r="D36" s="41"/>
      <c r="E36" s="135" t="s">
        <v>46</v>
      </c>
      <c r="F36" s="150">
        <f>ROUND((SUM(BH100:BH353)),  2)</f>
        <v>0</v>
      </c>
      <c r="G36" s="41"/>
      <c r="H36" s="41"/>
      <c r="I36" s="151">
        <v>0.12</v>
      </c>
      <c r="J36" s="150">
        <f>0</f>
        <v>0</v>
      </c>
      <c r="K36" s="41"/>
      <c r="L36" s="137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35" t="s">
        <v>47</v>
      </c>
      <c r="F37" s="150">
        <f>ROUND((SUM(BI100:BI353)),  2)</f>
        <v>0</v>
      </c>
      <c r="G37" s="41"/>
      <c r="H37" s="41"/>
      <c r="I37" s="151">
        <v>0</v>
      </c>
      <c r="J37" s="150">
        <f>0</f>
        <v>0</v>
      </c>
      <c r="K37" s="41"/>
      <c r="L37" s="137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s="2" customFormat="1" ht="6.96" customHeight="1">
      <c r="A38" s="41"/>
      <c r="B38" s="47"/>
      <c r="C38" s="41"/>
      <c r="D38" s="41"/>
      <c r="E38" s="41"/>
      <c r="F38" s="41"/>
      <c r="G38" s="41"/>
      <c r="H38" s="41"/>
      <c r="I38" s="41"/>
      <c r="J38" s="41"/>
      <c r="K38" s="41"/>
      <c r="L38" s="137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s="2" customFormat="1" ht="25.44" customHeight="1">
      <c r="A39" s="41"/>
      <c r="B39" s="47"/>
      <c r="C39" s="152"/>
      <c r="D39" s="153" t="s">
        <v>48</v>
      </c>
      <c r="E39" s="154"/>
      <c r="F39" s="154"/>
      <c r="G39" s="155" t="s">
        <v>49</v>
      </c>
      <c r="H39" s="156" t="s">
        <v>50</v>
      </c>
      <c r="I39" s="154"/>
      <c r="J39" s="157">
        <f>SUM(J30:J37)</f>
        <v>0</v>
      </c>
      <c r="K39" s="158"/>
      <c r="L39" s="137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14.4" customHeight="1">
      <c r="A40" s="41"/>
      <c r="B40" s="159"/>
      <c r="C40" s="160"/>
      <c r="D40" s="160"/>
      <c r="E40" s="160"/>
      <c r="F40" s="160"/>
      <c r="G40" s="160"/>
      <c r="H40" s="160"/>
      <c r="I40" s="160"/>
      <c r="J40" s="160"/>
      <c r="K40" s="160"/>
      <c r="L40" s="137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4" s="2" customFormat="1" ht="6.96" customHeight="1">
      <c r="A44" s="41"/>
      <c r="B44" s="161"/>
      <c r="C44" s="162"/>
      <c r="D44" s="162"/>
      <c r="E44" s="162"/>
      <c r="F44" s="162"/>
      <c r="G44" s="162"/>
      <c r="H44" s="162"/>
      <c r="I44" s="162"/>
      <c r="J44" s="162"/>
      <c r="K44" s="162"/>
      <c r="L44" s="137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</row>
    <row r="45" s="2" customFormat="1" ht="24.96" customHeight="1">
      <c r="A45" s="41"/>
      <c r="B45" s="42"/>
      <c r="C45" s="26" t="s">
        <v>101</v>
      </c>
      <c r="D45" s="43"/>
      <c r="E45" s="43"/>
      <c r="F45" s="43"/>
      <c r="G45" s="43"/>
      <c r="H45" s="43"/>
      <c r="I45" s="43"/>
      <c r="J45" s="43"/>
      <c r="K45" s="43"/>
      <c r="L45" s="137"/>
      <c r="S45" s="41"/>
      <c r="T45" s="41"/>
      <c r="U45" s="41"/>
      <c r="V45" s="41"/>
      <c r="W45" s="41"/>
      <c r="X45" s="41"/>
      <c r="Y45" s="41"/>
      <c r="Z45" s="41"/>
      <c r="AA45" s="41"/>
      <c r="AB45" s="41"/>
      <c r="AC45" s="41"/>
      <c r="AD45" s="41"/>
      <c r="AE45" s="41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137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12" customHeight="1">
      <c r="A47" s="41"/>
      <c r="B47" s="42"/>
      <c r="C47" s="35" t="s">
        <v>16</v>
      </c>
      <c r="D47" s="43"/>
      <c r="E47" s="43"/>
      <c r="F47" s="43"/>
      <c r="G47" s="43"/>
      <c r="H47" s="43"/>
      <c r="I47" s="43"/>
      <c r="J47" s="43"/>
      <c r="K47" s="43"/>
      <c r="L47" s="137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16.5" customHeight="1">
      <c r="A48" s="41"/>
      <c r="B48" s="42"/>
      <c r="C48" s="43"/>
      <c r="D48" s="43"/>
      <c r="E48" s="163" t="str">
        <f>E7</f>
        <v>Úprava areálu - středisko Rudíkov</v>
      </c>
      <c r="F48" s="35"/>
      <c r="G48" s="35"/>
      <c r="H48" s="35"/>
      <c r="I48" s="43"/>
      <c r="J48" s="43"/>
      <c r="K48" s="43"/>
      <c r="L48" s="137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99</v>
      </c>
      <c r="D49" s="43"/>
      <c r="E49" s="43"/>
      <c r="F49" s="43"/>
      <c r="G49" s="43"/>
      <c r="H49" s="43"/>
      <c r="I49" s="43"/>
      <c r="J49" s="43"/>
      <c r="K49" s="43"/>
      <c r="L49" s="137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72" t="str">
        <f>E9</f>
        <v>01 - spodní stavba</v>
      </c>
      <c r="F50" s="43"/>
      <c r="G50" s="43"/>
      <c r="H50" s="43"/>
      <c r="I50" s="43"/>
      <c r="J50" s="43"/>
      <c r="K50" s="43"/>
      <c r="L50" s="137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2" customFormat="1" ht="6.96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137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</row>
    <row r="52" s="2" customFormat="1" ht="12" customHeight="1">
      <c r="A52" s="41"/>
      <c r="B52" s="42"/>
      <c r="C52" s="35" t="s">
        <v>21</v>
      </c>
      <c r="D52" s="43"/>
      <c r="E52" s="43"/>
      <c r="F52" s="30" t="str">
        <f>F12</f>
        <v>Rudíkov</v>
      </c>
      <c r="G52" s="43"/>
      <c r="H52" s="43"/>
      <c r="I52" s="35" t="s">
        <v>23</v>
      </c>
      <c r="J52" s="75" t="str">
        <f>IF(J12="","",J12)</f>
        <v>8. 7. 2024</v>
      </c>
      <c r="K52" s="43"/>
      <c r="L52" s="137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6.96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137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25.65" customHeight="1">
      <c r="A54" s="41"/>
      <c r="B54" s="42"/>
      <c r="C54" s="35" t="s">
        <v>25</v>
      </c>
      <c r="D54" s="43"/>
      <c r="E54" s="43"/>
      <c r="F54" s="30" t="str">
        <f>E15</f>
        <v>KSÚSV, př.org., Kosovská 1122/16, Jihlava 58601</v>
      </c>
      <c r="G54" s="43"/>
      <c r="H54" s="43"/>
      <c r="I54" s="35" t="s">
        <v>31</v>
      </c>
      <c r="J54" s="39" t="str">
        <f>E21</f>
        <v>Obchodní projekt Jihlůava, spol.s r.o.</v>
      </c>
      <c r="K54" s="43"/>
      <c r="L54" s="137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15.15" customHeight="1">
      <c r="A55" s="41"/>
      <c r="B55" s="42"/>
      <c r="C55" s="35" t="s">
        <v>29</v>
      </c>
      <c r="D55" s="43"/>
      <c r="E55" s="43"/>
      <c r="F55" s="30" t="str">
        <f>IF(E18="","",E18)</f>
        <v>Vyplň údaj</v>
      </c>
      <c r="G55" s="43"/>
      <c r="H55" s="43"/>
      <c r="I55" s="35" t="s">
        <v>34</v>
      </c>
      <c r="J55" s="39" t="str">
        <f>E24</f>
        <v>Fr.Neuwirth</v>
      </c>
      <c r="K55" s="43"/>
      <c r="L55" s="137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0.32" customHeight="1">
      <c r="A56" s="41"/>
      <c r="B56" s="42"/>
      <c r="C56" s="43"/>
      <c r="D56" s="43"/>
      <c r="E56" s="43"/>
      <c r="F56" s="43"/>
      <c r="G56" s="43"/>
      <c r="H56" s="43"/>
      <c r="I56" s="43"/>
      <c r="J56" s="43"/>
      <c r="K56" s="43"/>
      <c r="L56" s="137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29.28" customHeight="1">
      <c r="A57" s="41"/>
      <c r="B57" s="42"/>
      <c r="C57" s="164" t="s">
        <v>102</v>
      </c>
      <c r="D57" s="165"/>
      <c r="E57" s="165"/>
      <c r="F57" s="165"/>
      <c r="G57" s="165"/>
      <c r="H57" s="165"/>
      <c r="I57" s="165"/>
      <c r="J57" s="166" t="s">
        <v>103</v>
      </c>
      <c r="K57" s="165"/>
      <c r="L57" s="137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0.32" customHeight="1">
      <c r="A58" s="41"/>
      <c r="B58" s="42"/>
      <c r="C58" s="43"/>
      <c r="D58" s="43"/>
      <c r="E58" s="43"/>
      <c r="F58" s="43"/>
      <c r="G58" s="43"/>
      <c r="H58" s="43"/>
      <c r="I58" s="43"/>
      <c r="J58" s="43"/>
      <c r="K58" s="43"/>
      <c r="L58" s="137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22.8" customHeight="1">
      <c r="A59" s="41"/>
      <c r="B59" s="42"/>
      <c r="C59" s="167" t="s">
        <v>70</v>
      </c>
      <c r="D59" s="43"/>
      <c r="E59" s="43"/>
      <c r="F59" s="43"/>
      <c r="G59" s="43"/>
      <c r="H59" s="43"/>
      <c r="I59" s="43"/>
      <c r="J59" s="105">
        <f>J100</f>
        <v>0</v>
      </c>
      <c r="K59" s="43"/>
      <c r="L59" s="137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U59" s="20" t="s">
        <v>104</v>
      </c>
    </row>
    <row r="60" s="9" customFormat="1" ht="24.96" customHeight="1">
      <c r="A60" s="9"/>
      <c r="B60" s="168"/>
      <c r="C60" s="169"/>
      <c r="D60" s="170" t="s">
        <v>105</v>
      </c>
      <c r="E60" s="171"/>
      <c r="F60" s="171"/>
      <c r="G60" s="171"/>
      <c r="H60" s="171"/>
      <c r="I60" s="171"/>
      <c r="J60" s="172">
        <f>J101</f>
        <v>0</v>
      </c>
      <c r="K60" s="169"/>
      <c r="L60" s="173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4"/>
      <c r="C61" s="175"/>
      <c r="D61" s="176" t="s">
        <v>106</v>
      </c>
      <c r="E61" s="177"/>
      <c r="F61" s="177"/>
      <c r="G61" s="177"/>
      <c r="H61" s="177"/>
      <c r="I61" s="177"/>
      <c r="J61" s="178">
        <f>J102</f>
        <v>0</v>
      </c>
      <c r="K61" s="175"/>
      <c r="L61" s="179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4"/>
      <c r="C62" s="175"/>
      <c r="D62" s="176" t="s">
        <v>107</v>
      </c>
      <c r="E62" s="177"/>
      <c r="F62" s="177"/>
      <c r="G62" s="177"/>
      <c r="H62" s="177"/>
      <c r="I62" s="177"/>
      <c r="J62" s="178">
        <f>J177</f>
        <v>0</v>
      </c>
      <c r="K62" s="175"/>
      <c r="L62" s="179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4"/>
      <c r="C63" s="175"/>
      <c r="D63" s="176" t="s">
        <v>108</v>
      </c>
      <c r="E63" s="177"/>
      <c r="F63" s="177"/>
      <c r="G63" s="177"/>
      <c r="H63" s="177"/>
      <c r="I63" s="177"/>
      <c r="J63" s="178">
        <f>J199</f>
        <v>0</v>
      </c>
      <c r="K63" s="175"/>
      <c r="L63" s="179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4"/>
      <c r="C64" s="175"/>
      <c r="D64" s="176" t="s">
        <v>109</v>
      </c>
      <c r="E64" s="177"/>
      <c r="F64" s="177"/>
      <c r="G64" s="177"/>
      <c r="H64" s="177"/>
      <c r="I64" s="177"/>
      <c r="J64" s="178">
        <f>J227</f>
        <v>0</v>
      </c>
      <c r="K64" s="175"/>
      <c r="L64" s="179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4.88" customHeight="1">
      <c r="A65" s="10"/>
      <c r="B65" s="174"/>
      <c r="C65" s="175"/>
      <c r="D65" s="176" t="s">
        <v>110</v>
      </c>
      <c r="E65" s="177"/>
      <c r="F65" s="177"/>
      <c r="G65" s="177"/>
      <c r="H65" s="177"/>
      <c r="I65" s="177"/>
      <c r="J65" s="178">
        <f>J228</f>
        <v>0</v>
      </c>
      <c r="K65" s="175"/>
      <c r="L65" s="179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4"/>
      <c r="C66" s="175"/>
      <c r="D66" s="176" t="s">
        <v>111</v>
      </c>
      <c r="E66" s="177"/>
      <c r="F66" s="177"/>
      <c r="G66" s="177"/>
      <c r="H66" s="177"/>
      <c r="I66" s="177"/>
      <c r="J66" s="178">
        <f>J232</f>
        <v>0</v>
      </c>
      <c r="K66" s="175"/>
      <c r="L66" s="179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4"/>
      <c r="C67" s="175"/>
      <c r="D67" s="176" t="s">
        <v>112</v>
      </c>
      <c r="E67" s="177"/>
      <c r="F67" s="177"/>
      <c r="G67" s="177"/>
      <c r="H67" s="177"/>
      <c r="I67" s="177"/>
      <c r="J67" s="178">
        <f>J245</f>
        <v>0</v>
      </c>
      <c r="K67" s="175"/>
      <c r="L67" s="179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4"/>
      <c r="C68" s="175"/>
      <c r="D68" s="176" t="s">
        <v>113</v>
      </c>
      <c r="E68" s="177"/>
      <c r="F68" s="177"/>
      <c r="G68" s="177"/>
      <c r="H68" s="177"/>
      <c r="I68" s="177"/>
      <c r="J68" s="178">
        <f>J263</f>
        <v>0</v>
      </c>
      <c r="K68" s="175"/>
      <c r="L68" s="179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4.88" customHeight="1">
      <c r="A69" s="10"/>
      <c r="B69" s="174"/>
      <c r="C69" s="175"/>
      <c r="D69" s="176" t="s">
        <v>114</v>
      </c>
      <c r="E69" s="177"/>
      <c r="F69" s="177"/>
      <c r="G69" s="177"/>
      <c r="H69" s="177"/>
      <c r="I69" s="177"/>
      <c r="J69" s="178">
        <f>J264</f>
        <v>0</v>
      </c>
      <c r="K69" s="175"/>
      <c r="L69" s="179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4.88" customHeight="1">
      <c r="A70" s="10"/>
      <c r="B70" s="174"/>
      <c r="C70" s="175"/>
      <c r="D70" s="176" t="s">
        <v>115</v>
      </c>
      <c r="E70" s="177"/>
      <c r="F70" s="177"/>
      <c r="G70" s="177"/>
      <c r="H70" s="177"/>
      <c r="I70" s="177"/>
      <c r="J70" s="178">
        <f>J277</f>
        <v>0</v>
      </c>
      <c r="K70" s="175"/>
      <c r="L70" s="179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74"/>
      <c r="C71" s="175"/>
      <c r="D71" s="176" t="s">
        <v>116</v>
      </c>
      <c r="E71" s="177"/>
      <c r="F71" s="177"/>
      <c r="G71" s="177"/>
      <c r="H71" s="177"/>
      <c r="I71" s="177"/>
      <c r="J71" s="178">
        <f>J283</f>
        <v>0</v>
      </c>
      <c r="K71" s="175"/>
      <c r="L71" s="179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4.88" customHeight="1">
      <c r="A72" s="10"/>
      <c r="B72" s="174"/>
      <c r="C72" s="175"/>
      <c r="D72" s="176" t="s">
        <v>117</v>
      </c>
      <c r="E72" s="177"/>
      <c r="F72" s="177"/>
      <c r="G72" s="177"/>
      <c r="H72" s="177"/>
      <c r="I72" s="177"/>
      <c r="J72" s="178">
        <f>J284</f>
        <v>0</v>
      </c>
      <c r="K72" s="175"/>
      <c r="L72" s="179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4.88" customHeight="1">
      <c r="A73" s="10"/>
      <c r="B73" s="174"/>
      <c r="C73" s="175"/>
      <c r="D73" s="176" t="s">
        <v>118</v>
      </c>
      <c r="E73" s="177"/>
      <c r="F73" s="177"/>
      <c r="G73" s="177"/>
      <c r="H73" s="177"/>
      <c r="I73" s="177"/>
      <c r="J73" s="178">
        <f>J295</f>
        <v>0</v>
      </c>
      <c r="K73" s="175"/>
      <c r="L73" s="179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10" customFormat="1" ht="19.92" customHeight="1">
      <c r="A74" s="10"/>
      <c r="B74" s="174"/>
      <c r="C74" s="175"/>
      <c r="D74" s="176" t="s">
        <v>119</v>
      </c>
      <c r="E74" s="177"/>
      <c r="F74" s="177"/>
      <c r="G74" s="177"/>
      <c r="H74" s="177"/>
      <c r="I74" s="177"/>
      <c r="J74" s="178">
        <f>J301</f>
        <v>0</v>
      </c>
      <c r="K74" s="175"/>
      <c r="L74" s="179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10" customFormat="1" ht="19.92" customHeight="1">
      <c r="A75" s="10"/>
      <c r="B75" s="174"/>
      <c r="C75" s="175"/>
      <c r="D75" s="176" t="s">
        <v>120</v>
      </c>
      <c r="E75" s="177"/>
      <c r="F75" s="177"/>
      <c r="G75" s="177"/>
      <c r="H75" s="177"/>
      <c r="I75" s="177"/>
      <c r="J75" s="178">
        <f>J311</f>
        <v>0</v>
      </c>
      <c r="K75" s="175"/>
      <c r="L75" s="179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s="9" customFormat="1" ht="24.96" customHeight="1">
      <c r="A76" s="9"/>
      <c r="B76" s="168"/>
      <c r="C76" s="169"/>
      <c r="D76" s="170" t="s">
        <v>121</v>
      </c>
      <c r="E76" s="171"/>
      <c r="F76" s="171"/>
      <c r="G76" s="171"/>
      <c r="H76" s="171"/>
      <c r="I76" s="171"/>
      <c r="J76" s="172">
        <f>J314</f>
        <v>0</v>
      </c>
      <c r="K76" s="169"/>
      <c r="L76" s="173"/>
      <c r="S76" s="9"/>
      <c r="T76" s="9"/>
      <c r="U76" s="9"/>
      <c r="V76" s="9"/>
      <c r="W76" s="9"/>
      <c r="X76" s="9"/>
      <c r="Y76" s="9"/>
      <c r="Z76" s="9"/>
      <c r="AA76" s="9"/>
      <c r="AB76" s="9"/>
      <c r="AC76" s="9"/>
      <c r="AD76" s="9"/>
      <c r="AE76" s="9"/>
    </row>
    <row r="77" s="10" customFormat="1" ht="19.92" customHeight="1">
      <c r="A77" s="10"/>
      <c r="B77" s="174"/>
      <c r="C77" s="175"/>
      <c r="D77" s="176" t="s">
        <v>122</v>
      </c>
      <c r="E77" s="177"/>
      <c r="F77" s="177"/>
      <c r="G77" s="177"/>
      <c r="H77" s="177"/>
      <c r="I77" s="177"/>
      <c r="J77" s="178">
        <f>J315</f>
        <v>0</v>
      </c>
      <c r="K77" s="175"/>
      <c r="L77" s="179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</row>
    <row r="78" s="10" customFormat="1" ht="19.92" customHeight="1">
      <c r="A78" s="10"/>
      <c r="B78" s="174"/>
      <c r="C78" s="175"/>
      <c r="D78" s="176" t="s">
        <v>123</v>
      </c>
      <c r="E78" s="177"/>
      <c r="F78" s="177"/>
      <c r="G78" s="177"/>
      <c r="H78" s="177"/>
      <c r="I78" s="177"/>
      <c r="J78" s="178">
        <f>J332</f>
        <v>0</v>
      </c>
      <c r="K78" s="175"/>
      <c r="L78" s="179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</row>
    <row r="79" s="10" customFormat="1" ht="19.92" customHeight="1">
      <c r="A79" s="10"/>
      <c r="B79" s="174"/>
      <c r="C79" s="175"/>
      <c r="D79" s="176" t="s">
        <v>124</v>
      </c>
      <c r="E79" s="177"/>
      <c r="F79" s="177"/>
      <c r="G79" s="177"/>
      <c r="H79" s="177"/>
      <c r="I79" s="177"/>
      <c r="J79" s="178">
        <f>J338</f>
        <v>0</v>
      </c>
      <c r="K79" s="175"/>
      <c r="L79" s="179"/>
      <c r="S79" s="10"/>
      <c r="T79" s="10"/>
      <c r="U79" s="10"/>
      <c r="V79" s="10"/>
      <c r="W79" s="10"/>
      <c r="X79" s="10"/>
      <c r="Y79" s="10"/>
      <c r="Z79" s="10"/>
      <c r="AA79" s="10"/>
      <c r="AB79" s="10"/>
      <c r="AC79" s="10"/>
      <c r="AD79" s="10"/>
      <c r="AE79" s="10"/>
    </row>
    <row r="80" s="9" customFormat="1" ht="24.96" customHeight="1">
      <c r="A80" s="9"/>
      <c r="B80" s="168"/>
      <c r="C80" s="169"/>
      <c r="D80" s="170" t="s">
        <v>125</v>
      </c>
      <c r="E80" s="171"/>
      <c r="F80" s="171"/>
      <c r="G80" s="171"/>
      <c r="H80" s="171"/>
      <c r="I80" s="171"/>
      <c r="J80" s="172">
        <f>J351</f>
        <v>0</v>
      </c>
      <c r="K80" s="169"/>
      <c r="L80" s="173"/>
      <c r="S80" s="9"/>
      <c r="T80" s="9"/>
      <c r="U80" s="9"/>
      <c r="V80" s="9"/>
      <c r="W80" s="9"/>
      <c r="X80" s="9"/>
      <c r="Y80" s="9"/>
      <c r="Z80" s="9"/>
      <c r="AA80" s="9"/>
      <c r="AB80" s="9"/>
      <c r="AC80" s="9"/>
      <c r="AD80" s="9"/>
      <c r="AE80" s="9"/>
    </row>
    <row r="81" s="2" customFormat="1" ht="21.84" customHeight="1">
      <c r="A81" s="41"/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137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2" customFormat="1" ht="6.96" customHeight="1">
      <c r="A82" s="41"/>
      <c r="B82" s="62"/>
      <c r="C82" s="63"/>
      <c r="D82" s="63"/>
      <c r="E82" s="63"/>
      <c r="F82" s="63"/>
      <c r="G82" s="63"/>
      <c r="H82" s="63"/>
      <c r="I82" s="63"/>
      <c r="J82" s="63"/>
      <c r="K82" s="63"/>
      <c r="L82" s="137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6" s="2" customFormat="1" ht="6.96" customHeight="1">
      <c r="A86" s="41"/>
      <c r="B86" s="64"/>
      <c r="C86" s="65"/>
      <c r="D86" s="65"/>
      <c r="E86" s="65"/>
      <c r="F86" s="65"/>
      <c r="G86" s="65"/>
      <c r="H86" s="65"/>
      <c r="I86" s="65"/>
      <c r="J86" s="65"/>
      <c r="K86" s="65"/>
      <c r="L86" s="137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</row>
    <row r="87" s="2" customFormat="1" ht="24.96" customHeight="1">
      <c r="A87" s="41"/>
      <c r="B87" s="42"/>
      <c r="C87" s="26" t="s">
        <v>126</v>
      </c>
      <c r="D87" s="43"/>
      <c r="E87" s="43"/>
      <c r="F87" s="43"/>
      <c r="G87" s="43"/>
      <c r="H87" s="43"/>
      <c r="I87" s="43"/>
      <c r="J87" s="43"/>
      <c r="K87" s="43"/>
      <c r="L87" s="137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</row>
    <row r="88" s="2" customFormat="1" ht="6.96" customHeight="1">
      <c r="A88" s="41"/>
      <c r="B88" s="42"/>
      <c r="C88" s="43"/>
      <c r="D88" s="43"/>
      <c r="E88" s="43"/>
      <c r="F88" s="43"/>
      <c r="G88" s="43"/>
      <c r="H88" s="43"/>
      <c r="I88" s="43"/>
      <c r="J88" s="43"/>
      <c r="K88" s="43"/>
      <c r="L88" s="137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</row>
    <row r="89" s="2" customFormat="1" ht="12" customHeight="1">
      <c r="A89" s="41"/>
      <c r="B89" s="42"/>
      <c r="C89" s="35" t="s">
        <v>16</v>
      </c>
      <c r="D89" s="43"/>
      <c r="E89" s="43"/>
      <c r="F89" s="43"/>
      <c r="G89" s="43"/>
      <c r="H89" s="43"/>
      <c r="I89" s="43"/>
      <c r="J89" s="43"/>
      <c r="K89" s="43"/>
      <c r="L89" s="137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</row>
    <row r="90" s="2" customFormat="1" ht="16.5" customHeight="1">
      <c r="A90" s="41"/>
      <c r="B90" s="42"/>
      <c r="C90" s="43"/>
      <c r="D90" s="43"/>
      <c r="E90" s="163" t="str">
        <f>E7</f>
        <v>Úprava areálu - středisko Rudíkov</v>
      </c>
      <c r="F90" s="35"/>
      <c r="G90" s="35"/>
      <c r="H90" s="35"/>
      <c r="I90" s="43"/>
      <c r="J90" s="43"/>
      <c r="K90" s="43"/>
      <c r="L90" s="137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</row>
    <row r="91" s="2" customFormat="1" ht="12" customHeight="1">
      <c r="A91" s="41"/>
      <c r="B91" s="42"/>
      <c r="C91" s="35" t="s">
        <v>99</v>
      </c>
      <c r="D91" s="43"/>
      <c r="E91" s="43"/>
      <c r="F91" s="43"/>
      <c r="G91" s="43"/>
      <c r="H91" s="43"/>
      <c r="I91" s="43"/>
      <c r="J91" s="43"/>
      <c r="K91" s="43"/>
      <c r="L91" s="137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</row>
    <row r="92" s="2" customFormat="1" ht="16.5" customHeight="1">
      <c r="A92" s="41"/>
      <c r="B92" s="42"/>
      <c r="C92" s="43"/>
      <c r="D92" s="43"/>
      <c r="E92" s="72" t="str">
        <f>E9</f>
        <v>01 - spodní stavba</v>
      </c>
      <c r="F92" s="43"/>
      <c r="G92" s="43"/>
      <c r="H92" s="43"/>
      <c r="I92" s="43"/>
      <c r="J92" s="43"/>
      <c r="K92" s="43"/>
      <c r="L92" s="137"/>
      <c r="S92" s="41"/>
      <c r="T92" s="41"/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</row>
    <row r="93" s="2" customFormat="1" ht="6.96" customHeight="1">
      <c r="A93" s="41"/>
      <c r="B93" s="42"/>
      <c r="C93" s="43"/>
      <c r="D93" s="43"/>
      <c r="E93" s="43"/>
      <c r="F93" s="43"/>
      <c r="G93" s="43"/>
      <c r="H93" s="43"/>
      <c r="I93" s="43"/>
      <c r="J93" s="43"/>
      <c r="K93" s="43"/>
      <c r="L93" s="137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</row>
    <row r="94" s="2" customFormat="1" ht="12" customHeight="1">
      <c r="A94" s="41"/>
      <c r="B94" s="42"/>
      <c r="C94" s="35" t="s">
        <v>21</v>
      </c>
      <c r="D94" s="43"/>
      <c r="E94" s="43"/>
      <c r="F94" s="30" t="str">
        <f>F12</f>
        <v>Rudíkov</v>
      </c>
      <c r="G94" s="43"/>
      <c r="H94" s="43"/>
      <c r="I94" s="35" t="s">
        <v>23</v>
      </c>
      <c r="J94" s="75" t="str">
        <f>IF(J12="","",J12)</f>
        <v>8. 7. 2024</v>
      </c>
      <c r="K94" s="43"/>
      <c r="L94" s="137"/>
      <c r="S94" s="41"/>
      <c r="T94" s="41"/>
      <c r="U94" s="41"/>
      <c r="V94" s="41"/>
      <c r="W94" s="41"/>
      <c r="X94" s="41"/>
      <c r="Y94" s="41"/>
      <c r="Z94" s="41"/>
      <c r="AA94" s="41"/>
      <c r="AB94" s="41"/>
      <c r="AC94" s="41"/>
      <c r="AD94" s="41"/>
      <c r="AE94" s="41"/>
    </row>
    <row r="95" s="2" customFormat="1" ht="6.96" customHeight="1">
      <c r="A95" s="41"/>
      <c r="B95" s="42"/>
      <c r="C95" s="43"/>
      <c r="D95" s="43"/>
      <c r="E95" s="43"/>
      <c r="F95" s="43"/>
      <c r="G95" s="43"/>
      <c r="H95" s="43"/>
      <c r="I95" s="43"/>
      <c r="J95" s="43"/>
      <c r="K95" s="43"/>
      <c r="L95" s="137"/>
      <c r="S95" s="41"/>
      <c r="T95" s="41"/>
      <c r="U95" s="41"/>
      <c r="V95" s="41"/>
      <c r="W95" s="41"/>
      <c r="X95" s="41"/>
      <c r="Y95" s="41"/>
      <c r="Z95" s="41"/>
      <c r="AA95" s="41"/>
      <c r="AB95" s="41"/>
      <c r="AC95" s="41"/>
      <c r="AD95" s="41"/>
      <c r="AE95" s="41"/>
    </row>
    <row r="96" s="2" customFormat="1" ht="25.65" customHeight="1">
      <c r="A96" s="41"/>
      <c r="B96" s="42"/>
      <c r="C96" s="35" t="s">
        <v>25</v>
      </c>
      <c r="D96" s="43"/>
      <c r="E96" s="43"/>
      <c r="F96" s="30" t="str">
        <f>E15</f>
        <v>KSÚSV, př.org., Kosovská 1122/16, Jihlava 58601</v>
      </c>
      <c r="G96" s="43"/>
      <c r="H96" s="43"/>
      <c r="I96" s="35" t="s">
        <v>31</v>
      </c>
      <c r="J96" s="39" t="str">
        <f>E21</f>
        <v>Obchodní projekt Jihlůava, spol.s r.o.</v>
      </c>
      <c r="K96" s="43"/>
      <c r="L96" s="137"/>
      <c r="S96" s="41"/>
      <c r="T96" s="41"/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</row>
    <row r="97" s="2" customFormat="1" ht="15.15" customHeight="1">
      <c r="A97" s="41"/>
      <c r="B97" s="42"/>
      <c r="C97" s="35" t="s">
        <v>29</v>
      </c>
      <c r="D97" s="43"/>
      <c r="E97" s="43"/>
      <c r="F97" s="30" t="str">
        <f>IF(E18="","",E18)</f>
        <v>Vyplň údaj</v>
      </c>
      <c r="G97" s="43"/>
      <c r="H97" s="43"/>
      <c r="I97" s="35" t="s">
        <v>34</v>
      </c>
      <c r="J97" s="39" t="str">
        <f>E24</f>
        <v>Fr.Neuwirth</v>
      </c>
      <c r="K97" s="43"/>
      <c r="L97" s="137"/>
      <c r="S97" s="41"/>
      <c r="T97" s="41"/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</row>
    <row r="98" s="2" customFormat="1" ht="10.32" customHeight="1">
      <c r="A98" s="41"/>
      <c r="B98" s="42"/>
      <c r="C98" s="43"/>
      <c r="D98" s="43"/>
      <c r="E98" s="43"/>
      <c r="F98" s="43"/>
      <c r="G98" s="43"/>
      <c r="H98" s="43"/>
      <c r="I98" s="43"/>
      <c r="J98" s="43"/>
      <c r="K98" s="43"/>
      <c r="L98" s="137"/>
      <c r="S98" s="41"/>
      <c r="T98" s="41"/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</row>
    <row r="99" s="11" customFormat="1" ht="29.28" customHeight="1">
      <c r="A99" s="180"/>
      <c r="B99" s="181"/>
      <c r="C99" s="182" t="s">
        <v>127</v>
      </c>
      <c r="D99" s="183" t="s">
        <v>57</v>
      </c>
      <c r="E99" s="183" t="s">
        <v>53</v>
      </c>
      <c r="F99" s="183" t="s">
        <v>54</v>
      </c>
      <c r="G99" s="183" t="s">
        <v>128</v>
      </c>
      <c r="H99" s="183" t="s">
        <v>129</v>
      </c>
      <c r="I99" s="183" t="s">
        <v>130</v>
      </c>
      <c r="J99" s="183" t="s">
        <v>103</v>
      </c>
      <c r="K99" s="184" t="s">
        <v>131</v>
      </c>
      <c r="L99" s="185"/>
      <c r="M99" s="95" t="s">
        <v>19</v>
      </c>
      <c r="N99" s="96" t="s">
        <v>42</v>
      </c>
      <c r="O99" s="96" t="s">
        <v>132</v>
      </c>
      <c r="P99" s="96" t="s">
        <v>133</v>
      </c>
      <c r="Q99" s="96" t="s">
        <v>134</v>
      </c>
      <c r="R99" s="96" t="s">
        <v>135</v>
      </c>
      <c r="S99" s="96" t="s">
        <v>136</v>
      </c>
      <c r="T99" s="97" t="s">
        <v>137</v>
      </c>
      <c r="U99" s="180"/>
      <c r="V99" s="180"/>
      <c r="W99" s="180"/>
      <c r="X99" s="180"/>
      <c r="Y99" s="180"/>
      <c r="Z99" s="180"/>
      <c r="AA99" s="180"/>
      <c r="AB99" s="180"/>
      <c r="AC99" s="180"/>
      <c r="AD99" s="180"/>
      <c r="AE99" s="180"/>
    </row>
    <row r="100" s="2" customFormat="1" ht="22.8" customHeight="1">
      <c r="A100" s="41"/>
      <c r="B100" s="42"/>
      <c r="C100" s="102" t="s">
        <v>138</v>
      </c>
      <c r="D100" s="43"/>
      <c r="E100" s="43"/>
      <c r="F100" s="43"/>
      <c r="G100" s="43"/>
      <c r="H100" s="43"/>
      <c r="I100" s="43"/>
      <c r="J100" s="186">
        <f>BK100</f>
        <v>0</v>
      </c>
      <c r="K100" s="43"/>
      <c r="L100" s="47"/>
      <c r="M100" s="98"/>
      <c r="N100" s="187"/>
      <c r="O100" s="99"/>
      <c r="P100" s="188">
        <f>P101+P314+P351</f>
        <v>0</v>
      </c>
      <c r="Q100" s="99"/>
      <c r="R100" s="188">
        <f>R101+R314+R351</f>
        <v>104.43542767</v>
      </c>
      <c r="S100" s="99"/>
      <c r="T100" s="189">
        <f>T101+T314+T351</f>
        <v>64.22399999999999</v>
      </c>
      <c r="U100" s="41"/>
      <c r="V100" s="41"/>
      <c r="W100" s="41"/>
      <c r="X100" s="41"/>
      <c r="Y100" s="41"/>
      <c r="Z100" s="41"/>
      <c r="AA100" s="41"/>
      <c r="AB100" s="41"/>
      <c r="AC100" s="41"/>
      <c r="AD100" s="41"/>
      <c r="AE100" s="41"/>
      <c r="AT100" s="20" t="s">
        <v>71</v>
      </c>
      <c r="AU100" s="20" t="s">
        <v>104</v>
      </c>
      <c r="BK100" s="190">
        <f>BK101+BK314+BK351</f>
        <v>0</v>
      </c>
    </row>
    <row r="101" s="12" customFormat="1" ht="25.92" customHeight="1">
      <c r="A101" s="12"/>
      <c r="B101" s="191"/>
      <c r="C101" s="192"/>
      <c r="D101" s="193" t="s">
        <v>71</v>
      </c>
      <c r="E101" s="194" t="s">
        <v>139</v>
      </c>
      <c r="F101" s="194" t="s">
        <v>140</v>
      </c>
      <c r="G101" s="192"/>
      <c r="H101" s="192"/>
      <c r="I101" s="195"/>
      <c r="J101" s="196">
        <f>BK101</f>
        <v>0</v>
      </c>
      <c r="K101" s="192"/>
      <c r="L101" s="197"/>
      <c r="M101" s="198"/>
      <c r="N101" s="199"/>
      <c r="O101" s="199"/>
      <c r="P101" s="200">
        <f>P102+P177+P199+P227+P232+P245+P263+P283+P301+P311</f>
        <v>0</v>
      </c>
      <c r="Q101" s="199"/>
      <c r="R101" s="200">
        <f>R102+R177+R199+R227+R232+R245+R263+R283+R301+R311</f>
        <v>103.70879947</v>
      </c>
      <c r="S101" s="199"/>
      <c r="T101" s="201">
        <f>T102+T177+T199+T227+T232+T245+T263+T283+T301+T311</f>
        <v>64.22399999999999</v>
      </c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R101" s="202" t="s">
        <v>80</v>
      </c>
      <c r="AT101" s="203" t="s">
        <v>71</v>
      </c>
      <c r="AU101" s="203" t="s">
        <v>72</v>
      </c>
      <c r="AY101" s="202" t="s">
        <v>141</v>
      </c>
      <c r="BK101" s="204">
        <f>BK102+BK177+BK199+BK227+BK232+BK245+BK263+BK283+BK301+BK311</f>
        <v>0</v>
      </c>
    </row>
    <row r="102" s="12" customFormat="1" ht="22.8" customHeight="1">
      <c r="A102" s="12"/>
      <c r="B102" s="191"/>
      <c r="C102" s="192"/>
      <c r="D102" s="193" t="s">
        <v>71</v>
      </c>
      <c r="E102" s="205" t="s">
        <v>80</v>
      </c>
      <c r="F102" s="205" t="s">
        <v>142</v>
      </c>
      <c r="G102" s="192"/>
      <c r="H102" s="192"/>
      <c r="I102" s="195"/>
      <c r="J102" s="206">
        <f>BK102</f>
        <v>0</v>
      </c>
      <c r="K102" s="192"/>
      <c r="L102" s="197"/>
      <c r="M102" s="198"/>
      <c r="N102" s="199"/>
      <c r="O102" s="199"/>
      <c r="P102" s="200">
        <f>SUM(P103:P176)</f>
        <v>0</v>
      </c>
      <c r="Q102" s="199"/>
      <c r="R102" s="200">
        <f>SUM(R103:R176)</f>
        <v>0.057707699999999994</v>
      </c>
      <c r="S102" s="199"/>
      <c r="T102" s="201">
        <f>SUM(T103:T176)</f>
        <v>0</v>
      </c>
      <c r="U102" s="12"/>
      <c r="V102" s="12"/>
      <c r="W102" s="12"/>
      <c r="X102" s="12"/>
      <c r="Y102" s="12"/>
      <c r="Z102" s="12"/>
      <c r="AA102" s="12"/>
      <c r="AB102" s="12"/>
      <c r="AC102" s="12"/>
      <c r="AD102" s="12"/>
      <c r="AE102" s="12"/>
      <c r="AR102" s="202" t="s">
        <v>80</v>
      </c>
      <c r="AT102" s="203" t="s">
        <v>71</v>
      </c>
      <c r="AU102" s="203" t="s">
        <v>80</v>
      </c>
      <c r="AY102" s="202" t="s">
        <v>141</v>
      </c>
      <c r="BK102" s="204">
        <f>SUM(BK103:BK176)</f>
        <v>0</v>
      </c>
    </row>
    <row r="103" s="2" customFormat="1" ht="24.15" customHeight="1">
      <c r="A103" s="41"/>
      <c r="B103" s="42"/>
      <c r="C103" s="207" t="s">
        <v>80</v>
      </c>
      <c r="D103" s="207" t="s">
        <v>143</v>
      </c>
      <c r="E103" s="208" t="s">
        <v>144</v>
      </c>
      <c r="F103" s="209" t="s">
        <v>145</v>
      </c>
      <c r="G103" s="210" t="s">
        <v>146</v>
      </c>
      <c r="H103" s="211">
        <v>12.637000000000001</v>
      </c>
      <c r="I103" s="212"/>
      <c r="J103" s="213">
        <f>ROUND(I103*H103,2)</f>
        <v>0</v>
      </c>
      <c r="K103" s="209" t="s">
        <v>147</v>
      </c>
      <c r="L103" s="47"/>
      <c r="M103" s="214" t="s">
        <v>19</v>
      </c>
      <c r="N103" s="215" t="s">
        <v>43</v>
      </c>
      <c r="O103" s="87"/>
      <c r="P103" s="216">
        <f>O103*H103</f>
        <v>0</v>
      </c>
      <c r="Q103" s="216">
        <v>0</v>
      </c>
      <c r="R103" s="216">
        <f>Q103*H103</f>
        <v>0</v>
      </c>
      <c r="S103" s="216">
        <v>0</v>
      </c>
      <c r="T103" s="217">
        <f>S103*H103</f>
        <v>0</v>
      </c>
      <c r="U103" s="41"/>
      <c r="V103" s="41"/>
      <c r="W103" s="41"/>
      <c r="X103" s="41"/>
      <c r="Y103" s="41"/>
      <c r="Z103" s="41"/>
      <c r="AA103" s="41"/>
      <c r="AB103" s="41"/>
      <c r="AC103" s="41"/>
      <c r="AD103" s="41"/>
      <c r="AE103" s="41"/>
      <c r="AR103" s="218" t="s">
        <v>148</v>
      </c>
      <c r="AT103" s="218" t="s">
        <v>143</v>
      </c>
      <c r="AU103" s="218" t="s">
        <v>82</v>
      </c>
      <c r="AY103" s="20" t="s">
        <v>141</v>
      </c>
      <c r="BE103" s="219">
        <f>IF(N103="základní",J103,0)</f>
        <v>0</v>
      </c>
      <c r="BF103" s="219">
        <f>IF(N103="snížená",J103,0)</f>
        <v>0</v>
      </c>
      <c r="BG103" s="219">
        <f>IF(N103="zákl. přenesená",J103,0)</f>
        <v>0</v>
      </c>
      <c r="BH103" s="219">
        <f>IF(N103="sníž. přenesená",J103,0)</f>
        <v>0</v>
      </c>
      <c r="BI103" s="219">
        <f>IF(N103="nulová",J103,0)</f>
        <v>0</v>
      </c>
      <c r="BJ103" s="20" t="s">
        <v>80</v>
      </c>
      <c r="BK103" s="219">
        <f>ROUND(I103*H103,2)</f>
        <v>0</v>
      </c>
      <c r="BL103" s="20" t="s">
        <v>148</v>
      </c>
      <c r="BM103" s="218" t="s">
        <v>149</v>
      </c>
    </row>
    <row r="104" s="2" customFormat="1">
      <c r="A104" s="41"/>
      <c r="B104" s="42"/>
      <c r="C104" s="43"/>
      <c r="D104" s="220" t="s">
        <v>150</v>
      </c>
      <c r="E104" s="43"/>
      <c r="F104" s="221" t="s">
        <v>151</v>
      </c>
      <c r="G104" s="43"/>
      <c r="H104" s="43"/>
      <c r="I104" s="222"/>
      <c r="J104" s="43"/>
      <c r="K104" s="43"/>
      <c r="L104" s="47"/>
      <c r="M104" s="223"/>
      <c r="N104" s="224"/>
      <c r="O104" s="87"/>
      <c r="P104" s="87"/>
      <c r="Q104" s="87"/>
      <c r="R104" s="87"/>
      <c r="S104" s="87"/>
      <c r="T104" s="88"/>
      <c r="U104" s="41"/>
      <c r="V104" s="41"/>
      <c r="W104" s="41"/>
      <c r="X104" s="41"/>
      <c r="Y104" s="41"/>
      <c r="Z104" s="41"/>
      <c r="AA104" s="41"/>
      <c r="AB104" s="41"/>
      <c r="AC104" s="41"/>
      <c r="AD104" s="41"/>
      <c r="AE104" s="41"/>
      <c r="AT104" s="20" t="s">
        <v>150</v>
      </c>
      <c r="AU104" s="20" t="s">
        <v>82</v>
      </c>
    </row>
    <row r="105" s="13" customFormat="1">
      <c r="A105" s="13"/>
      <c r="B105" s="225"/>
      <c r="C105" s="226"/>
      <c r="D105" s="227" t="s">
        <v>152</v>
      </c>
      <c r="E105" s="228" t="s">
        <v>19</v>
      </c>
      <c r="F105" s="229" t="s">
        <v>153</v>
      </c>
      <c r="G105" s="226"/>
      <c r="H105" s="228" t="s">
        <v>19</v>
      </c>
      <c r="I105" s="230"/>
      <c r="J105" s="226"/>
      <c r="K105" s="226"/>
      <c r="L105" s="231"/>
      <c r="M105" s="232"/>
      <c r="N105" s="233"/>
      <c r="O105" s="233"/>
      <c r="P105" s="233"/>
      <c r="Q105" s="233"/>
      <c r="R105" s="233"/>
      <c r="S105" s="233"/>
      <c r="T105" s="234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35" t="s">
        <v>152</v>
      </c>
      <c r="AU105" s="235" t="s">
        <v>82</v>
      </c>
      <c r="AV105" s="13" t="s">
        <v>80</v>
      </c>
      <c r="AW105" s="13" t="s">
        <v>33</v>
      </c>
      <c r="AX105" s="13" t="s">
        <v>72</v>
      </c>
      <c r="AY105" s="235" t="s">
        <v>141</v>
      </c>
    </row>
    <row r="106" s="14" customFormat="1">
      <c r="A106" s="14"/>
      <c r="B106" s="236"/>
      <c r="C106" s="237"/>
      <c r="D106" s="227" t="s">
        <v>152</v>
      </c>
      <c r="E106" s="238" t="s">
        <v>19</v>
      </c>
      <c r="F106" s="239" t="s">
        <v>154</v>
      </c>
      <c r="G106" s="237"/>
      <c r="H106" s="240">
        <v>8.1940000000000008</v>
      </c>
      <c r="I106" s="241"/>
      <c r="J106" s="237"/>
      <c r="K106" s="237"/>
      <c r="L106" s="242"/>
      <c r="M106" s="243"/>
      <c r="N106" s="244"/>
      <c r="O106" s="244"/>
      <c r="P106" s="244"/>
      <c r="Q106" s="244"/>
      <c r="R106" s="244"/>
      <c r="S106" s="244"/>
      <c r="T106" s="245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46" t="s">
        <v>152</v>
      </c>
      <c r="AU106" s="246" t="s">
        <v>82</v>
      </c>
      <c r="AV106" s="14" t="s">
        <v>82</v>
      </c>
      <c r="AW106" s="14" t="s">
        <v>33</v>
      </c>
      <c r="AX106" s="14" t="s">
        <v>72</v>
      </c>
      <c r="AY106" s="246" t="s">
        <v>141</v>
      </c>
    </row>
    <row r="107" s="13" customFormat="1">
      <c r="A107" s="13"/>
      <c r="B107" s="225"/>
      <c r="C107" s="226"/>
      <c r="D107" s="227" t="s">
        <v>152</v>
      </c>
      <c r="E107" s="228" t="s">
        <v>19</v>
      </c>
      <c r="F107" s="229" t="s">
        <v>155</v>
      </c>
      <c r="G107" s="226"/>
      <c r="H107" s="228" t="s">
        <v>19</v>
      </c>
      <c r="I107" s="230"/>
      <c r="J107" s="226"/>
      <c r="K107" s="226"/>
      <c r="L107" s="231"/>
      <c r="M107" s="232"/>
      <c r="N107" s="233"/>
      <c r="O107" s="233"/>
      <c r="P107" s="233"/>
      <c r="Q107" s="233"/>
      <c r="R107" s="233"/>
      <c r="S107" s="233"/>
      <c r="T107" s="234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35" t="s">
        <v>152</v>
      </c>
      <c r="AU107" s="235" t="s">
        <v>82</v>
      </c>
      <c r="AV107" s="13" t="s">
        <v>80</v>
      </c>
      <c r="AW107" s="13" t="s">
        <v>33</v>
      </c>
      <c r="AX107" s="13" t="s">
        <v>72</v>
      </c>
      <c r="AY107" s="235" t="s">
        <v>141</v>
      </c>
    </row>
    <row r="108" s="14" customFormat="1">
      <c r="A108" s="14"/>
      <c r="B108" s="236"/>
      <c r="C108" s="237"/>
      <c r="D108" s="227" t="s">
        <v>152</v>
      </c>
      <c r="E108" s="238" t="s">
        <v>19</v>
      </c>
      <c r="F108" s="239" t="s">
        <v>156</v>
      </c>
      <c r="G108" s="237"/>
      <c r="H108" s="240">
        <v>2.5699999999999998</v>
      </c>
      <c r="I108" s="241"/>
      <c r="J108" s="237"/>
      <c r="K108" s="237"/>
      <c r="L108" s="242"/>
      <c r="M108" s="243"/>
      <c r="N108" s="244"/>
      <c r="O108" s="244"/>
      <c r="P108" s="244"/>
      <c r="Q108" s="244"/>
      <c r="R108" s="244"/>
      <c r="S108" s="244"/>
      <c r="T108" s="245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T108" s="246" t="s">
        <v>152</v>
      </c>
      <c r="AU108" s="246" t="s">
        <v>82</v>
      </c>
      <c r="AV108" s="14" t="s">
        <v>82</v>
      </c>
      <c r="AW108" s="14" t="s">
        <v>33</v>
      </c>
      <c r="AX108" s="14" t="s">
        <v>72</v>
      </c>
      <c r="AY108" s="246" t="s">
        <v>141</v>
      </c>
    </row>
    <row r="109" s="15" customFormat="1">
      <c r="A109" s="15"/>
      <c r="B109" s="247"/>
      <c r="C109" s="248"/>
      <c r="D109" s="227" t="s">
        <v>152</v>
      </c>
      <c r="E109" s="249" t="s">
        <v>19</v>
      </c>
      <c r="F109" s="250" t="s">
        <v>157</v>
      </c>
      <c r="G109" s="248"/>
      <c r="H109" s="251">
        <v>10.764000000000001</v>
      </c>
      <c r="I109" s="252"/>
      <c r="J109" s="248"/>
      <c r="K109" s="248"/>
      <c r="L109" s="253"/>
      <c r="M109" s="254"/>
      <c r="N109" s="255"/>
      <c r="O109" s="255"/>
      <c r="P109" s="255"/>
      <c r="Q109" s="255"/>
      <c r="R109" s="255"/>
      <c r="S109" s="255"/>
      <c r="T109" s="256"/>
      <c r="U109" s="15"/>
      <c r="V109" s="15"/>
      <c r="W109" s="15"/>
      <c r="X109" s="15"/>
      <c r="Y109" s="15"/>
      <c r="Z109" s="15"/>
      <c r="AA109" s="15"/>
      <c r="AB109" s="15"/>
      <c r="AC109" s="15"/>
      <c r="AD109" s="15"/>
      <c r="AE109" s="15"/>
      <c r="AT109" s="257" t="s">
        <v>152</v>
      </c>
      <c r="AU109" s="257" t="s">
        <v>82</v>
      </c>
      <c r="AV109" s="15" t="s">
        <v>158</v>
      </c>
      <c r="AW109" s="15" t="s">
        <v>33</v>
      </c>
      <c r="AX109" s="15" t="s">
        <v>72</v>
      </c>
      <c r="AY109" s="257" t="s">
        <v>141</v>
      </c>
    </row>
    <row r="110" s="13" customFormat="1">
      <c r="A110" s="13"/>
      <c r="B110" s="225"/>
      <c r="C110" s="226"/>
      <c r="D110" s="227" t="s">
        <v>152</v>
      </c>
      <c r="E110" s="228" t="s">
        <v>19</v>
      </c>
      <c r="F110" s="229" t="s">
        <v>159</v>
      </c>
      <c r="G110" s="226"/>
      <c r="H110" s="228" t="s">
        <v>19</v>
      </c>
      <c r="I110" s="230"/>
      <c r="J110" s="226"/>
      <c r="K110" s="226"/>
      <c r="L110" s="231"/>
      <c r="M110" s="232"/>
      <c r="N110" s="233"/>
      <c r="O110" s="233"/>
      <c r="P110" s="233"/>
      <c r="Q110" s="233"/>
      <c r="R110" s="233"/>
      <c r="S110" s="233"/>
      <c r="T110" s="234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35" t="s">
        <v>152</v>
      </c>
      <c r="AU110" s="235" t="s">
        <v>82</v>
      </c>
      <c r="AV110" s="13" t="s">
        <v>80</v>
      </c>
      <c r="AW110" s="13" t="s">
        <v>33</v>
      </c>
      <c r="AX110" s="13" t="s">
        <v>72</v>
      </c>
      <c r="AY110" s="235" t="s">
        <v>141</v>
      </c>
    </row>
    <row r="111" s="14" customFormat="1">
      <c r="A111" s="14"/>
      <c r="B111" s="236"/>
      <c r="C111" s="237"/>
      <c r="D111" s="227" t="s">
        <v>152</v>
      </c>
      <c r="E111" s="238" t="s">
        <v>19</v>
      </c>
      <c r="F111" s="239" t="s">
        <v>160</v>
      </c>
      <c r="G111" s="237"/>
      <c r="H111" s="240">
        <v>0.42099999999999999</v>
      </c>
      <c r="I111" s="241"/>
      <c r="J111" s="237"/>
      <c r="K111" s="237"/>
      <c r="L111" s="242"/>
      <c r="M111" s="243"/>
      <c r="N111" s="244"/>
      <c r="O111" s="244"/>
      <c r="P111" s="244"/>
      <c r="Q111" s="244"/>
      <c r="R111" s="244"/>
      <c r="S111" s="244"/>
      <c r="T111" s="245"/>
      <c r="U111" s="14"/>
      <c r="V111" s="14"/>
      <c r="W111" s="14"/>
      <c r="X111" s="14"/>
      <c r="Y111" s="14"/>
      <c r="Z111" s="14"/>
      <c r="AA111" s="14"/>
      <c r="AB111" s="14"/>
      <c r="AC111" s="14"/>
      <c r="AD111" s="14"/>
      <c r="AE111" s="14"/>
      <c r="AT111" s="246" t="s">
        <v>152</v>
      </c>
      <c r="AU111" s="246" t="s">
        <v>82</v>
      </c>
      <c r="AV111" s="14" t="s">
        <v>82</v>
      </c>
      <c r="AW111" s="14" t="s">
        <v>33</v>
      </c>
      <c r="AX111" s="14" t="s">
        <v>72</v>
      </c>
      <c r="AY111" s="246" t="s">
        <v>141</v>
      </c>
    </row>
    <row r="112" s="14" customFormat="1">
      <c r="A112" s="14"/>
      <c r="B112" s="236"/>
      <c r="C112" s="237"/>
      <c r="D112" s="227" t="s">
        <v>152</v>
      </c>
      <c r="E112" s="238" t="s">
        <v>19</v>
      </c>
      <c r="F112" s="239" t="s">
        <v>161</v>
      </c>
      <c r="G112" s="237"/>
      <c r="H112" s="240">
        <v>0.157</v>
      </c>
      <c r="I112" s="241"/>
      <c r="J112" s="237"/>
      <c r="K112" s="237"/>
      <c r="L112" s="242"/>
      <c r="M112" s="243"/>
      <c r="N112" s="244"/>
      <c r="O112" s="244"/>
      <c r="P112" s="244"/>
      <c r="Q112" s="244"/>
      <c r="R112" s="244"/>
      <c r="S112" s="244"/>
      <c r="T112" s="245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T112" s="246" t="s">
        <v>152</v>
      </c>
      <c r="AU112" s="246" t="s">
        <v>82</v>
      </c>
      <c r="AV112" s="14" t="s">
        <v>82</v>
      </c>
      <c r="AW112" s="14" t="s">
        <v>33</v>
      </c>
      <c r="AX112" s="14" t="s">
        <v>72</v>
      </c>
      <c r="AY112" s="246" t="s">
        <v>141</v>
      </c>
    </row>
    <row r="113" s="14" customFormat="1">
      <c r="A113" s="14"/>
      <c r="B113" s="236"/>
      <c r="C113" s="237"/>
      <c r="D113" s="227" t="s">
        <v>152</v>
      </c>
      <c r="E113" s="238" t="s">
        <v>19</v>
      </c>
      <c r="F113" s="239" t="s">
        <v>162</v>
      </c>
      <c r="G113" s="237"/>
      <c r="H113" s="240">
        <v>0.097000000000000003</v>
      </c>
      <c r="I113" s="241"/>
      <c r="J113" s="237"/>
      <c r="K113" s="237"/>
      <c r="L113" s="242"/>
      <c r="M113" s="243"/>
      <c r="N113" s="244"/>
      <c r="O113" s="244"/>
      <c r="P113" s="244"/>
      <c r="Q113" s="244"/>
      <c r="R113" s="244"/>
      <c r="S113" s="244"/>
      <c r="T113" s="245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246" t="s">
        <v>152</v>
      </c>
      <c r="AU113" s="246" t="s">
        <v>82</v>
      </c>
      <c r="AV113" s="14" t="s">
        <v>82</v>
      </c>
      <c r="AW113" s="14" t="s">
        <v>33</v>
      </c>
      <c r="AX113" s="14" t="s">
        <v>72</v>
      </c>
      <c r="AY113" s="246" t="s">
        <v>141</v>
      </c>
    </row>
    <row r="114" s="14" customFormat="1">
      <c r="A114" s="14"/>
      <c r="B114" s="236"/>
      <c r="C114" s="237"/>
      <c r="D114" s="227" t="s">
        <v>152</v>
      </c>
      <c r="E114" s="238" t="s">
        <v>19</v>
      </c>
      <c r="F114" s="239" t="s">
        <v>163</v>
      </c>
      <c r="G114" s="237"/>
      <c r="H114" s="240">
        <v>0.036999999999999998</v>
      </c>
      <c r="I114" s="241"/>
      <c r="J114" s="237"/>
      <c r="K114" s="237"/>
      <c r="L114" s="242"/>
      <c r="M114" s="243"/>
      <c r="N114" s="244"/>
      <c r="O114" s="244"/>
      <c r="P114" s="244"/>
      <c r="Q114" s="244"/>
      <c r="R114" s="244"/>
      <c r="S114" s="244"/>
      <c r="T114" s="245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T114" s="246" t="s">
        <v>152</v>
      </c>
      <c r="AU114" s="246" t="s">
        <v>82</v>
      </c>
      <c r="AV114" s="14" t="s">
        <v>82</v>
      </c>
      <c r="AW114" s="14" t="s">
        <v>33</v>
      </c>
      <c r="AX114" s="14" t="s">
        <v>72</v>
      </c>
      <c r="AY114" s="246" t="s">
        <v>141</v>
      </c>
    </row>
    <row r="115" s="14" customFormat="1">
      <c r="A115" s="14"/>
      <c r="B115" s="236"/>
      <c r="C115" s="237"/>
      <c r="D115" s="227" t="s">
        <v>152</v>
      </c>
      <c r="E115" s="238" t="s">
        <v>19</v>
      </c>
      <c r="F115" s="239" t="s">
        <v>164</v>
      </c>
      <c r="G115" s="237"/>
      <c r="H115" s="240">
        <v>0.058000000000000003</v>
      </c>
      <c r="I115" s="241"/>
      <c r="J115" s="237"/>
      <c r="K115" s="237"/>
      <c r="L115" s="242"/>
      <c r="M115" s="243"/>
      <c r="N115" s="244"/>
      <c r="O115" s="244"/>
      <c r="P115" s="244"/>
      <c r="Q115" s="244"/>
      <c r="R115" s="244"/>
      <c r="S115" s="244"/>
      <c r="T115" s="245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246" t="s">
        <v>152</v>
      </c>
      <c r="AU115" s="246" t="s">
        <v>82</v>
      </c>
      <c r="AV115" s="14" t="s">
        <v>82</v>
      </c>
      <c r="AW115" s="14" t="s">
        <v>33</v>
      </c>
      <c r="AX115" s="14" t="s">
        <v>72</v>
      </c>
      <c r="AY115" s="246" t="s">
        <v>141</v>
      </c>
    </row>
    <row r="116" s="15" customFormat="1">
      <c r="A116" s="15"/>
      <c r="B116" s="247"/>
      <c r="C116" s="248"/>
      <c r="D116" s="227" t="s">
        <v>152</v>
      </c>
      <c r="E116" s="249" t="s">
        <v>19</v>
      </c>
      <c r="F116" s="250" t="s">
        <v>157</v>
      </c>
      <c r="G116" s="248"/>
      <c r="H116" s="251">
        <v>0.77000000000000002</v>
      </c>
      <c r="I116" s="252"/>
      <c r="J116" s="248"/>
      <c r="K116" s="248"/>
      <c r="L116" s="253"/>
      <c r="M116" s="254"/>
      <c r="N116" s="255"/>
      <c r="O116" s="255"/>
      <c r="P116" s="255"/>
      <c r="Q116" s="255"/>
      <c r="R116" s="255"/>
      <c r="S116" s="255"/>
      <c r="T116" s="256"/>
      <c r="U116" s="15"/>
      <c r="V116" s="15"/>
      <c r="W116" s="15"/>
      <c r="X116" s="15"/>
      <c r="Y116" s="15"/>
      <c r="Z116" s="15"/>
      <c r="AA116" s="15"/>
      <c r="AB116" s="15"/>
      <c r="AC116" s="15"/>
      <c r="AD116" s="15"/>
      <c r="AE116" s="15"/>
      <c r="AT116" s="257" t="s">
        <v>152</v>
      </c>
      <c r="AU116" s="257" t="s">
        <v>82</v>
      </c>
      <c r="AV116" s="15" t="s">
        <v>158</v>
      </c>
      <c r="AW116" s="15" t="s">
        <v>33</v>
      </c>
      <c r="AX116" s="15" t="s">
        <v>72</v>
      </c>
      <c r="AY116" s="257" t="s">
        <v>141</v>
      </c>
    </row>
    <row r="117" s="13" customFormat="1">
      <c r="A117" s="13"/>
      <c r="B117" s="225"/>
      <c r="C117" s="226"/>
      <c r="D117" s="227" t="s">
        <v>152</v>
      </c>
      <c r="E117" s="228" t="s">
        <v>19</v>
      </c>
      <c r="F117" s="229" t="s">
        <v>165</v>
      </c>
      <c r="G117" s="226"/>
      <c r="H117" s="228" t="s">
        <v>19</v>
      </c>
      <c r="I117" s="230"/>
      <c r="J117" s="226"/>
      <c r="K117" s="226"/>
      <c r="L117" s="231"/>
      <c r="M117" s="232"/>
      <c r="N117" s="233"/>
      <c r="O117" s="233"/>
      <c r="P117" s="233"/>
      <c r="Q117" s="233"/>
      <c r="R117" s="233"/>
      <c r="S117" s="233"/>
      <c r="T117" s="234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35" t="s">
        <v>152</v>
      </c>
      <c r="AU117" s="235" t="s">
        <v>82</v>
      </c>
      <c r="AV117" s="13" t="s">
        <v>80</v>
      </c>
      <c r="AW117" s="13" t="s">
        <v>33</v>
      </c>
      <c r="AX117" s="13" t="s">
        <v>72</v>
      </c>
      <c r="AY117" s="235" t="s">
        <v>141</v>
      </c>
    </row>
    <row r="118" s="14" customFormat="1">
      <c r="A118" s="14"/>
      <c r="B118" s="236"/>
      <c r="C118" s="237"/>
      <c r="D118" s="227" t="s">
        <v>152</v>
      </c>
      <c r="E118" s="238" t="s">
        <v>19</v>
      </c>
      <c r="F118" s="239" t="s">
        <v>166</v>
      </c>
      <c r="G118" s="237"/>
      <c r="H118" s="240">
        <v>1.103</v>
      </c>
      <c r="I118" s="241"/>
      <c r="J118" s="237"/>
      <c r="K118" s="237"/>
      <c r="L118" s="242"/>
      <c r="M118" s="243"/>
      <c r="N118" s="244"/>
      <c r="O118" s="244"/>
      <c r="P118" s="244"/>
      <c r="Q118" s="244"/>
      <c r="R118" s="244"/>
      <c r="S118" s="244"/>
      <c r="T118" s="245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T118" s="246" t="s">
        <v>152</v>
      </c>
      <c r="AU118" s="246" t="s">
        <v>82</v>
      </c>
      <c r="AV118" s="14" t="s">
        <v>82</v>
      </c>
      <c r="AW118" s="14" t="s">
        <v>33</v>
      </c>
      <c r="AX118" s="14" t="s">
        <v>72</v>
      </c>
      <c r="AY118" s="246" t="s">
        <v>141</v>
      </c>
    </row>
    <row r="119" s="15" customFormat="1">
      <c r="A119" s="15"/>
      <c r="B119" s="247"/>
      <c r="C119" s="248"/>
      <c r="D119" s="227" t="s">
        <v>152</v>
      </c>
      <c r="E119" s="249" t="s">
        <v>19</v>
      </c>
      <c r="F119" s="250" t="s">
        <v>157</v>
      </c>
      <c r="G119" s="248"/>
      <c r="H119" s="251">
        <v>1.103</v>
      </c>
      <c r="I119" s="252"/>
      <c r="J119" s="248"/>
      <c r="K119" s="248"/>
      <c r="L119" s="253"/>
      <c r="M119" s="254"/>
      <c r="N119" s="255"/>
      <c r="O119" s="255"/>
      <c r="P119" s="255"/>
      <c r="Q119" s="255"/>
      <c r="R119" s="255"/>
      <c r="S119" s="255"/>
      <c r="T119" s="256"/>
      <c r="U119" s="15"/>
      <c r="V119" s="15"/>
      <c r="W119" s="15"/>
      <c r="X119" s="15"/>
      <c r="Y119" s="15"/>
      <c r="Z119" s="15"/>
      <c r="AA119" s="15"/>
      <c r="AB119" s="15"/>
      <c r="AC119" s="15"/>
      <c r="AD119" s="15"/>
      <c r="AE119" s="15"/>
      <c r="AT119" s="257" t="s">
        <v>152</v>
      </c>
      <c r="AU119" s="257" t="s">
        <v>82</v>
      </c>
      <c r="AV119" s="15" t="s">
        <v>158</v>
      </c>
      <c r="AW119" s="15" t="s">
        <v>33</v>
      </c>
      <c r="AX119" s="15" t="s">
        <v>72</v>
      </c>
      <c r="AY119" s="257" t="s">
        <v>141</v>
      </c>
    </row>
    <row r="120" s="16" customFormat="1">
      <c r="A120" s="16"/>
      <c r="B120" s="258"/>
      <c r="C120" s="259"/>
      <c r="D120" s="227" t="s">
        <v>152</v>
      </c>
      <c r="E120" s="260" t="s">
        <v>19</v>
      </c>
      <c r="F120" s="261" t="s">
        <v>167</v>
      </c>
      <c r="G120" s="259"/>
      <c r="H120" s="262">
        <v>12.637000000000001</v>
      </c>
      <c r="I120" s="263"/>
      <c r="J120" s="259"/>
      <c r="K120" s="259"/>
      <c r="L120" s="264"/>
      <c r="M120" s="265"/>
      <c r="N120" s="266"/>
      <c r="O120" s="266"/>
      <c r="P120" s="266"/>
      <c r="Q120" s="266"/>
      <c r="R120" s="266"/>
      <c r="S120" s="266"/>
      <c r="T120" s="267"/>
      <c r="U120" s="16"/>
      <c r="V120" s="16"/>
      <c r="W120" s="16"/>
      <c r="X120" s="16"/>
      <c r="Y120" s="16"/>
      <c r="Z120" s="16"/>
      <c r="AA120" s="16"/>
      <c r="AB120" s="16"/>
      <c r="AC120" s="16"/>
      <c r="AD120" s="16"/>
      <c r="AE120" s="16"/>
      <c r="AT120" s="268" t="s">
        <v>152</v>
      </c>
      <c r="AU120" s="268" t="s">
        <v>82</v>
      </c>
      <c r="AV120" s="16" t="s">
        <v>148</v>
      </c>
      <c r="AW120" s="16" t="s">
        <v>33</v>
      </c>
      <c r="AX120" s="16" t="s">
        <v>80</v>
      </c>
      <c r="AY120" s="268" t="s">
        <v>141</v>
      </c>
    </row>
    <row r="121" s="2" customFormat="1" ht="24.15" customHeight="1">
      <c r="A121" s="41"/>
      <c r="B121" s="42"/>
      <c r="C121" s="207" t="s">
        <v>82</v>
      </c>
      <c r="D121" s="207" t="s">
        <v>143</v>
      </c>
      <c r="E121" s="208" t="s">
        <v>168</v>
      </c>
      <c r="F121" s="209" t="s">
        <v>169</v>
      </c>
      <c r="G121" s="210" t="s">
        <v>146</v>
      </c>
      <c r="H121" s="211">
        <v>2.1909999999999998</v>
      </c>
      <c r="I121" s="212"/>
      <c r="J121" s="213">
        <f>ROUND(I121*H121,2)</f>
        <v>0</v>
      </c>
      <c r="K121" s="209" t="s">
        <v>147</v>
      </c>
      <c r="L121" s="47"/>
      <c r="M121" s="214" t="s">
        <v>19</v>
      </c>
      <c r="N121" s="215" t="s">
        <v>43</v>
      </c>
      <c r="O121" s="87"/>
      <c r="P121" s="216">
        <f>O121*H121</f>
        <v>0</v>
      </c>
      <c r="Q121" s="216">
        <v>0</v>
      </c>
      <c r="R121" s="216">
        <f>Q121*H121</f>
        <v>0</v>
      </c>
      <c r="S121" s="216">
        <v>0</v>
      </c>
      <c r="T121" s="217">
        <f>S121*H121</f>
        <v>0</v>
      </c>
      <c r="U121" s="41"/>
      <c r="V121" s="41"/>
      <c r="W121" s="41"/>
      <c r="X121" s="41"/>
      <c r="Y121" s="41"/>
      <c r="Z121" s="41"/>
      <c r="AA121" s="41"/>
      <c r="AB121" s="41"/>
      <c r="AC121" s="41"/>
      <c r="AD121" s="41"/>
      <c r="AE121" s="41"/>
      <c r="AR121" s="218" t="s">
        <v>148</v>
      </c>
      <c r="AT121" s="218" t="s">
        <v>143</v>
      </c>
      <c r="AU121" s="218" t="s">
        <v>82</v>
      </c>
      <c r="AY121" s="20" t="s">
        <v>141</v>
      </c>
      <c r="BE121" s="219">
        <f>IF(N121="základní",J121,0)</f>
        <v>0</v>
      </c>
      <c r="BF121" s="219">
        <f>IF(N121="snížená",J121,0)</f>
        <v>0</v>
      </c>
      <c r="BG121" s="219">
        <f>IF(N121="zákl. přenesená",J121,0)</f>
        <v>0</v>
      </c>
      <c r="BH121" s="219">
        <f>IF(N121="sníž. přenesená",J121,0)</f>
        <v>0</v>
      </c>
      <c r="BI121" s="219">
        <f>IF(N121="nulová",J121,0)</f>
        <v>0</v>
      </c>
      <c r="BJ121" s="20" t="s">
        <v>80</v>
      </c>
      <c r="BK121" s="219">
        <f>ROUND(I121*H121,2)</f>
        <v>0</v>
      </c>
      <c r="BL121" s="20" t="s">
        <v>148</v>
      </c>
      <c r="BM121" s="218" t="s">
        <v>170</v>
      </c>
    </row>
    <row r="122" s="2" customFormat="1">
      <c r="A122" s="41"/>
      <c r="B122" s="42"/>
      <c r="C122" s="43"/>
      <c r="D122" s="220" t="s">
        <v>150</v>
      </c>
      <c r="E122" s="43"/>
      <c r="F122" s="221" t="s">
        <v>171</v>
      </c>
      <c r="G122" s="43"/>
      <c r="H122" s="43"/>
      <c r="I122" s="222"/>
      <c r="J122" s="43"/>
      <c r="K122" s="43"/>
      <c r="L122" s="47"/>
      <c r="M122" s="223"/>
      <c r="N122" s="224"/>
      <c r="O122" s="87"/>
      <c r="P122" s="87"/>
      <c r="Q122" s="87"/>
      <c r="R122" s="87"/>
      <c r="S122" s="87"/>
      <c r="T122" s="88"/>
      <c r="U122" s="41"/>
      <c r="V122" s="41"/>
      <c r="W122" s="41"/>
      <c r="X122" s="41"/>
      <c r="Y122" s="41"/>
      <c r="Z122" s="41"/>
      <c r="AA122" s="41"/>
      <c r="AB122" s="41"/>
      <c r="AC122" s="41"/>
      <c r="AD122" s="41"/>
      <c r="AE122" s="41"/>
      <c r="AT122" s="20" t="s">
        <v>150</v>
      </c>
      <c r="AU122" s="20" t="s">
        <v>82</v>
      </c>
    </row>
    <row r="123" s="13" customFormat="1">
      <c r="A123" s="13"/>
      <c r="B123" s="225"/>
      <c r="C123" s="226"/>
      <c r="D123" s="227" t="s">
        <v>152</v>
      </c>
      <c r="E123" s="228" t="s">
        <v>19</v>
      </c>
      <c r="F123" s="229" t="s">
        <v>172</v>
      </c>
      <c r="G123" s="226"/>
      <c r="H123" s="228" t="s">
        <v>19</v>
      </c>
      <c r="I123" s="230"/>
      <c r="J123" s="226"/>
      <c r="K123" s="226"/>
      <c r="L123" s="231"/>
      <c r="M123" s="232"/>
      <c r="N123" s="233"/>
      <c r="O123" s="233"/>
      <c r="P123" s="233"/>
      <c r="Q123" s="233"/>
      <c r="R123" s="233"/>
      <c r="S123" s="233"/>
      <c r="T123" s="234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35" t="s">
        <v>152</v>
      </c>
      <c r="AU123" s="235" t="s">
        <v>82</v>
      </c>
      <c r="AV123" s="13" t="s">
        <v>80</v>
      </c>
      <c r="AW123" s="13" t="s">
        <v>33</v>
      </c>
      <c r="AX123" s="13" t="s">
        <v>72</v>
      </c>
      <c r="AY123" s="235" t="s">
        <v>141</v>
      </c>
    </row>
    <row r="124" s="14" customFormat="1">
      <c r="A124" s="14"/>
      <c r="B124" s="236"/>
      <c r="C124" s="237"/>
      <c r="D124" s="227" t="s">
        <v>152</v>
      </c>
      <c r="E124" s="238" t="s">
        <v>19</v>
      </c>
      <c r="F124" s="239" t="s">
        <v>173</v>
      </c>
      <c r="G124" s="237"/>
      <c r="H124" s="240">
        <v>1.421</v>
      </c>
      <c r="I124" s="241"/>
      <c r="J124" s="237"/>
      <c r="K124" s="237"/>
      <c r="L124" s="242"/>
      <c r="M124" s="243"/>
      <c r="N124" s="244"/>
      <c r="O124" s="244"/>
      <c r="P124" s="244"/>
      <c r="Q124" s="244"/>
      <c r="R124" s="244"/>
      <c r="S124" s="244"/>
      <c r="T124" s="245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46" t="s">
        <v>152</v>
      </c>
      <c r="AU124" s="246" t="s">
        <v>82</v>
      </c>
      <c r="AV124" s="14" t="s">
        <v>82</v>
      </c>
      <c r="AW124" s="14" t="s">
        <v>33</v>
      </c>
      <c r="AX124" s="14" t="s">
        <v>72</v>
      </c>
      <c r="AY124" s="246" t="s">
        <v>141</v>
      </c>
    </row>
    <row r="125" s="14" customFormat="1">
      <c r="A125" s="14"/>
      <c r="B125" s="236"/>
      <c r="C125" s="237"/>
      <c r="D125" s="227" t="s">
        <v>152</v>
      </c>
      <c r="E125" s="238" t="s">
        <v>19</v>
      </c>
      <c r="F125" s="239" t="s">
        <v>174</v>
      </c>
      <c r="G125" s="237"/>
      <c r="H125" s="240">
        <v>0.77000000000000002</v>
      </c>
      <c r="I125" s="241"/>
      <c r="J125" s="237"/>
      <c r="K125" s="237"/>
      <c r="L125" s="242"/>
      <c r="M125" s="243"/>
      <c r="N125" s="244"/>
      <c r="O125" s="244"/>
      <c r="P125" s="244"/>
      <c r="Q125" s="244"/>
      <c r="R125" s="244"/>
      <c r="S125" s="244"/>
      <c r="T125" s="245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246" t="s">
        <v>152</v>
      </c>
      <c r="AU125" s="246" t="s">
        <v>82</v>
      </c>
      <c r="AV125" s="14" t="s">
        <v>82</v>
      </c>
      <c r="AW125" s="14" t="s">
        <v>33</v>
      </c>
      <c r="AX125" s="14" t="s">
        <v>72</v>
      </c>
      <c r="AY125" s="246" t="s">
        <v>141</v>
      </c>
    </row>
    <row r="126" s="15" customFormat="1">
      <c r="A126" s="15"/>
      <c r="B126" s="247"/>
      <c r="C126" s="248"/>
      <c r="D126" s="227" t="s">
        <v>152</v>
      </c>
      <c r="E126" s="249" t="s">
        <v>19</v>
      </c>
      <c r="F126" s="250" t="s">
        <v>157</v>
      </c>
      <c r="G126" s="248"/>
      <c r="H126" s="251">
        <v>2.1909999999999998</v>
      </c>
      <c r="I126" s="252"/>
      <c r="J126" s="248"/>
      <c r="K126" s="248"/>
      <c r="L126" s="253"/>
      <c r="M126" s="254"/>
      <c r="N126" s="255"/>
      <c r="O126" s="255"/>
      <c r="P126" s="255"/>
      <c r="Q126" s="255"/>
      <c r="R126" s="255"/>
      <c r="S126" s="255"/>
      <c r="T126" s="256"/>
      <c r="U126" s="15"/>
      <c r="V126" s="15"/>
      <c r="W126" s="15"/>
      <c r="X126" s="15"/>
      <c r="Y126" s="15"/>
      <c r="Z126" s="15"/>
      <c r="AA126" s="15"/>
      <c r="AB126" s="15"/>
      <c r="AC126" s="15"/>
      <c r="AD126" s="15"/>
      <c r="AE126" s="15"/>
      <c r="AT126" s="257" t="s">
        <v>152</v>
      </c>
      <c r="AU126" s="257" t="s">
        <v>82</v>
      </c>
      <c r="AV126" s="15" t="s">
        <v>158</v>
      </c>
      <c r="AW126" s="15" t="s">
        <v>33</v>
      </c>
      <c r="AX126" s="15" t="s">
        <v>80</v>
      </c>
      <c r="AY126" s="257" t="s">
        <v>141</v>
      </c>
    </row>
    <row r="127" s="2" customFormat="1" ht="33" customHeight="1">
      <c r="A127" s="41"/>
      <c r="B127" s="42"/>
      <c r="C127" s="207" t="s">
        <v>158</v>
      </c>
      <c r="D127" s="207" t="s">
        <v>143</v>
      </c>
      <c r="E127" s="208" t="s">
        <v>175</v>
      </c>
      <c r="F127" s="209" t="s">
        <v>176</v>
      </c>
      <c r="G127" s="210" t="s">
        <v>146</v>
      </c>
      <c r="H127" s="211">
        <v>7.8799999999999999</v>
      </c>
      <c r="I127" s="212"/>
      <c r="J127" s="213">
        <f>ROUND(I127*H127,2)</f>
        <v>0</v>
      </c>
      <c r="K127" s="209" t="s">
        <v>147</v>
      </c>
      <c r="L127" s="47"/>
      <c r="M127" s="214" t="s">
        <v>19</v>
      </c>
      <c r="N127" s="215" t="s">
        <v>43</v>
      </c>
      <c r="O127" s="87"/>
      <c r="P127" s="216">
        <f>O127*H127</f>
        <v>0</v>
      </c>
      <c r="Q127" s="216">
        <v>0</v>
      </c>
      <c r="R127" s="216">
        <f>Q127*H127</f>
        <v>0</v>
      </c>
      <c r="S127" s="216">
        <v>0</v>
      </c>
      <c r="T127" s="217">
        <f>S127*H127</f>
        <v>0</v>
      </c>
      <c r="U127" s="41"/>
      <c r="V127" s="41"/>
      <c r="W127" s="41"/>
      <c r="X127" s="41"/>
      <c r="Y127" s="41"/>
      <c r="Z127" s="41"/>
      <c r="AA127" s="41"/>
      <c r="AB127" s="41"/>
      <c r="AC127" s="41"/>
      <c r="AD127" s="41"/>
      <c r="AE127" s="41"/>
      <c r="AR127" s="218" t="s">
        <v>148</v>
      </c>
      <c r="AT127" s="218" t="s">
        <v>143</v>
      </c>
      <c r="AU127" s="218" t="s">
        <v>82</v>
      </c>
      <c r="AY127" s="20" t="s">
        <v>141</v>
      </c>
      <c r="BE127" s="219">
        <f>IF(N127="základní",J127,0)</f>
        <v>0</v>
      </c>
      <c r="BF127" s="219">
        <f>IF(N127="snížená",J127,0)</f>
        <v>0</v>
      </c>
      <c r="BG127" s="219">
        <f>IF(N127="zákl. přenesená",J127,0)</f>
        <v>0</v>
      </c>
      <c r="BH127" s="219">
        <f>IF(N127="sníž. přenesená",J127,0)</f>
        <v>0</v>
      </c>
      <c r="BI127" s="219">
        <f>IF(N127="nulová",J127,0)</f>
        <v>0</v>
      </c>
      <c r="BJ127" s="20" t="s">
        <v>80</v>
      </c>
      <c r="BK127" s="219">
        <f>ROUND(I127*H127,2)</f>
        <v>0</v>
      </c>
      <c r="BL127" s="20" t="s">
        <v>148</v>
      </c>
      <c r="BM127" s="218" t="s">
        <v>177</v>
      </c>
    </row>
    <row r="128" s="2" customFormat="1">
      <c r="A128" s="41"/>
      <c r="B128" s="42"/>
      <c r="C128" s="43"/>
      <c r="D128" s="220" t="s">
        <v>150</v>
      </c>
      <c r="E128" s="43"/>
      <c r="F128" s="221" t="s">
        <v>178</v>
      </c>
      <c r="G128" s="43"/>
      <c r="H128" s="43"/>
      <c r="I128" s="222"/>
      <c r="J128" s="43"/>
      <c r="K128" s="43"/>
      <c r="L128" s="47"/>
      <c r="M128" s="223"/>
      <c r="N128" s="224"/>
      <c r="O128" s="87"/>
      <c r="P128" s="87"/>
      <c r="Q128" s="87"/>
      <c r="R128" s="87"/>
      <c r="S128" s="87"/>
      <c r="T128" s="88"/>
      <c r="U128" s="41"/>
      <c r="V128" s="41"/>
      <c r="W128" s="41"/>
      <c r="X128" s="41"/>
      <c r="Y128" s="41"/>
      <c r="Z128" s="41"/>
      <c r="AA128" s="41"/>
      <c r="AB128" s="41"/>
      <c r="AC128" s="41"/>
      <c r="AD128" s="41"/>
      <c r="AE128" s="41"/>
      <c r="AT128" s="20" t="s">
        <v>150</v>
      </c>
      <c r="AU128" s="20" t="s">
        <v>82</v>
      </c>
    </row>
    <row r="129" s="14" customFormat="1">
      <c r="A129" s="14"/>
      <c r="B129" s="236"/>
      <c r="C129" s="237"/>
      <c r="D129" s="227" t="s">
        <v>152</v>
      </c>
      <c r="E129" s="238" t="s">
        <v>19</v>
      </c>
      <c r="F129" s="239" t="s">
        <v>179</v>
      </c>
      <c r="G129" s="237"/>
      <c r="H129" s="240">
        <v>7.8799999999999999</v>
      </c>
      <c r="I129" s="241"/>
      <c r="J129" s="237"/>
      <c r="K129" s="237"/>
      <c r="L129" s="242"/>
      <c r="M129" s="243"/>
      <c r="N129" s="244"/>
      <c r="O129" s="244"/>
      <c r="P129" s="244"/>
      <c r="Q129" s="244"/>
      <c r="R129" s="244"/>
      <c r="S129" s="244"/>
      <c r="T129" s="245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46" t="s">
        <v>152</v>
      </c>
      <c r="AU129" s="246" t="s">
        <v>82</v>
      </c>
      <c r="AV129" s="14" t="s">
        <v>82</v>
      </c>
      <c r="AW129" s="14" t="s">
        <v>33</v>
      </c>
      <c r="AX129" s="14" t="s">
        <v>72</v>
      </c>
      <c r="AY129" s="246" t="s">
        <v>141</v>
      </c>
    </row>
    <row r="130" s="15" customFormat="1">
      <c r="A130" s="15"/>
      <c r="B130" s="247"/>
      <c r="C130" s="248"/>
      <c r="D130" s="227" t="s">
        <v>152</v>
      </c>
      <c r="E130" s="249" t="s">
        <v>19</v>
      </c>
      <c r="F130" s="250" t="s">
        <v>157</v>
      </c>
      <c r="G130" s="248"/>
      <c r="H130" s="251">
        <v>7.8799999999999999</v>
      </c>
      <c r="I130" s="252"/>
      <c r="J130" s="248"/>
      <c r="K130" s="248"/>
      <c r="L130" s="253"/>
      <c r="M130" s="254"/>
      <c r="N130" s="255"/>
      <c r="O130" s="255"/>
      <c r="P130" s="255"/>
      <c r="Q130" s="255"/>
      <c r="R130" s="255"/>
      <c r="S130" s="255"/>
      <c r="T130" s="256"/>
      <c r="U130" s="15"/>
      <c r="V130" s="15"/>
      <c r="W130" s="15"/>
      <c r="X130" s="15"/>
      <c r="Y130" s="15"/>
      <c r="Z130" s="15"/>
      <c r="AA130" s="15"/>
      <c r="AB130" s="15"/>
      <c r="AC130" s="15"/>
      <c r="AD130" s="15"/>
      <c r="AE130" s="15"/>
      <c r="AT130" s="257" t="s">
        <v>152</v>
      </c>
      <c r="AU130" s="257" t="s">
        <v>82</v>
      </c>
      <c r="AV130" s="15" t="s">
        <v>158</v>
      </c>
      <c r="AW130" s="15" t="s">
        <v>33</v>
      </c>
      <c r="AX130" s="15" t="s">
        <v>80</v>
      </c>
      <c r="AY130" s="257" t="s">
        <v>141</v>
      </c>
    </row>
    <row r="131" s="2" customFormat="1" ht="24.15" customHeight="1">
      <c r="A131" s="41"/>
      <c r="B131" s="42"/>
      <c r="C131" s="207" t="s">
        <v>148</v>
      </c>
      <c r="D131" s="207" t="s">
        <v>143</v>
      </c>
      <c r="E131" s="208" t="s">
        <v>180</v>
      </c>
      <c r="F131" s="209" t="s">
        <v>181</v>
      </c>
      <c r="G131" s="210" t="s">
        <v>146</v>
      </c>
      <c r="H131" s="211">
        <v>3.9399999999999999</v>
      </c>
      <c r="I131" s="212"/>
      <c r="J131" s="213">
        <f>ROUND(I131*H131,2)</f>
        <v>0</v>
      </c>
      <c r="K131" s="209" t="s">
        <v>147</v>
      </c>
      <c r="L131" s="47"/>
      <c r="M131" s="214" t="s">
        <v>19</v>
      </c>
      <c r="N131" s="215" t="s">
        <v>43</v>
      </c>
      <c r="O131" s="87"/>
      <c r="P131" s="216">
        <f>O131*H131</f>
        <v>0</v>
      </c>
      <c r="Q131" s="216">
        <v>0</v>
      </c>
      <c r="R131" s="216">
        <f>Q131*H131</f>
        <v>0</v>
      </c>
      <c r="S131" s="216">
        <v>0</v>
      </c>
      <c r="T131" s="217">
        <f>S131*H131</f>
        <v>0</v>
      </c>
      <c r="U131" s="41"/>
      <c r="V131" s="41"/>
      <c r="W131" s="41"/>
      <c r="X131" s="41"/>
      <c r="Y131" s="41"/>
      <c r="Z131" s="41"/>
      <c r="AA131" s="41"/>
      <c r="AB131" s="41"/>
      <c r="AC131" s="41"/>
      <c r="AD131" s="41"/>
      <c r="AE131" s="41"/>
      <c r="AR131" s="218" t="s">
        <v>148</v>
      </c>
      <c r="AT131" s="218" t="s">
        <v>143</v>
      </c>
      <c r="AU131" s="218" t="s">
        <v>82</v>
      </c>
      <c r="AY131" s="20" t="s">
        <v>141</v>
      </c>
      <c r="BE131" s="219">
        <f>IF(N131="základní",J131,0)</f>
        <v>0</v>
      </c>
      <c r="BF131" s="219">
        <f>IF(N131="snížená",J131,0)</f>
        <v>0</v>
      </c>
      <c r="BG131" s="219">
        <f>IF(N131="zákl. přenesená",J131,0)</f>
        <v>0</v>
      </c>
      <c r="BH131" s="219">
        <f>IF(N131="sníž. přenesená",J131,0)</f>
        <v>0</v>
      </c>
      <c r="BI131" s="219">
        <f>IF(N131="nulová",J131,0)</f>
        <v>0</v>
      </c>
      <c r="BJ131" s="20" t="s">
        <v>80</v>
      </c>
      <c r="BK131" s="219">
        <f>ROUND(I131*H131,2)</f>
        <v>0</v>
      </c>
      <c r="BL131" s="20" t="s">
        <v>148</v>
      </c>
      <c r="BM131" s="218" t="s">
        <v>182</v>
      </c>
    </row>
    <row r="132" s="2" customFormat="1">
      <c r="A132" s="41"/>
      <c r="B132" s="42"/>
      <c r="C132" s="43"/>
      <c r="D132" s="220" t="s">
        <v>150</v>
      </c>
      <c r="E132" s="43"/>
      <c r="F132" s="221" t="s">
        <v>183</v>
      </c>
      <c r="G132" s="43"/>
      <c r="H132" s="43"/>
      <c r="I132" s="222"/>
      <c r="J132" s="43"/>
      <c r="K132" s="43"/>
      <c r="L132" s="47"/>
      <c r="M132" s="223"/>
      <c r="N132" s="224"/>
      <c r="O132" s="87"/>
      <c r="P132" s="87"/>
      <c r="Q132" s="87"/>
      <c r="R132" s="87"/>
      <c r="S132" s="87"/>
      <c r="T132" s="88"/>
      <c r="U132" s="41"/>
      <c r="V132" s="41"/>
      <c r="W132" s="41"/>
      <c r="X132" s="41"/>
      <c r="Y132" s="41"/>
      <c r="Z132" s="41"/>
      <c r="AA132" s="41"/>
      <c r="AB132" s="41"/>
      <c r="AC132" s="41"/>
      <c r="AD132" s="41"/>
      <c r="AE132" s="41"/>
      <c r="AT132" s="20" t="s">
        <v>150</v>
      </c>
      <c r="AU132" s="20" t="s">
        <v>82</v>
      </c>
    </row>
    <row r="133" s="2" customFormat="1" ht="24.15" customHeight="1">
      <c r="A133" s="41"/>
      <c r="B133" s="42"/>
      <c r="C133" s="207" t="s">
        <v>184</v>
      </c>
      <c r="D133" s="207" t="s">
        <v>143</v>
      </c>
      <c r="E133" s="208" t="s">
        <v>185</v>
      </c>
      <c r="F133" s="209" t="s">
        <v>186</v>
      </c>
      <c r="G133" s="210" t="s">
        <v>146</v>
      </c>
      <c r="H133" s="211">
        <v>3.9399999999999999</v>
      </c>
      <c r="I133" s="212"/>
      <c r="J133" s="213">
        <f>ROUND(I133*H133,2)</f>
        <v>0</v>
      </c>
      <c r="K133" s="209" t="s">
        <v>147</v>
      </c>
      <c r="L133" s="47"/>
      <c r="M133" s="214" t="s">
        <v>19</v>
      </c>
      <c r="N133" s="215" t="s">
        <v>43</v>
      </c>
      <c r="O133" s="87"/>
      <c r="P133" s="216">
        <f>O133*H133</f>
        <v>0</v>
      </c>
      <c r="Q133" s="216">
        <v>0</v>
      </c>
      <c r="R133" s="216">
        <f>Q133*H133</f>
        <v>0</v>
      </c>
      <c r="S133" s="216">
        <v>0</v>
      </c>
      <c r="T133" s="217">
        <f>S133*H133</f>
        <v>0</v>
      </c>
      <c r="U133" s="41"/>
      <c r="V133" s="41"/>
      <c r="W133" s="41"/>
      <c r="X133" s="41"/>
      <c r="Y133" s="41"/>
      <c r="Z133" s="41"/>
      <c r="AA133" s="41"/>
      <c r="AB133" s="41"/>
      <c r="AC133" s="41"/>
      <c r="AD133" s="41"/>
      <c r="AE133" s="41"/>
      <c r="AR133" s="218" t="s">
        <v>148</v>
      </c>
      <c r="AT133" s="218" t="s">
        <v>143</v>
      </c>
      <c r="AU133" s="218" t="s">
        <v>82</v>
      </c>
      <c r="AY133" s="20" t="s">
        <v>141</v>
      </c>
      <c r="BE133" s="219">
        <f>IF(N133="základní",J133,0)</f>
        <v>0</v>
      </c>
      <c r="BF133" s="219">
        <f>IF(N133="snížená",J133,0)</f>
        <v>0</v>
      </c>
      <c r="BG133" s="219">
        <f>IF(N133="zákl. přenesená",J133,0)</f>
        <v>0</v>
      </c>
      <c r="BH133" s="219">
        <f>IF(N133="sníž. přenesená",J133,0)</f>
        <v>0</v>
      </c>
      <c r="BI133" s="219">
        <f>IF(N133="nulová",J133,0)</f>
        <v>0</v>
      </c>
      <c r="BJ133" s="20" t="s">
        <v>80</v>
      </c>
      <c r="BK133" s="219">
        <f>ROUND(I133*H133,2)</f>
        <v>0</v>
      </c>
      <c r="BL133" s="20" t="s">
        <v>148</v>
      </c>
      <c r="BM133" s="218" t="s">
        <v>187</v>
      </c>
    </row>
    <row r="134" s="2" customFormat="1">
      <c r="A134" s="41"/>
      <c r="B134" s="42"/>
      <c r="C134" s="43"/>
      <c r="D134" s="220" t="s">
        <v>150</v>
      </c>
      <c r="E134" s="43"/>
      <c r="F134" s="221" t="s">
        <v>188</v>
      </c>
      <c r="G134" s="43"/>
      <c r="H134" s="43"/>
      <c r="I134" s="222"/>
      <c r="J134" s="43"/>
      <c r="K134" s="43"/>
      <c r="L134" s="47"/>
      <c r="M134" s="223"/>
      <c r="N134" s="224"/>
      <c r="O134" s="87"/>
      <c r="P134" s="87"/>
      <c r="Q134" s="87"/>
      <c r="R134" s="87"/>
      <c r="S134" s="87"/>
      <c r="T134" s="88"/>
      <c r="U134" s="41"/>
      <c r="V134" s="41"/>
      <c r="W134" s="41"/>
      <c r="X134" s="41"/>
      <c r="Y134" s="41"/>
      <c r="Z134" s="41"/>
      <c r="AA134" s="41"/>
      <c r="AB134" s="41"/>
      <c r="AC134" s="41"/>
      <c r="AD134" s="41"/>
      <c r="AE134" s="41"/>
      <c r="AT134" s="20" t="s">
        <v>150</v>
      </c>
      <c r="AU134" s="20" t="s">
        <v>82</v>
      </c>
    </row>
    <row r="135" s="13" customFormat="1">
      <c r="A135" s="13"/>
      <c r="B135" s="225"/>
      <c r="C135" s="226"/>
      <c r="D135" s="227" t="s">
        <v>152</v>
      </c>
      <c r="E135" s="228" t="s">
        <v>19</v>
      </c>
      <c r="F135" s="229" t="s">
        <v>189</v>
      </c>
      <c r="G135" s="226"/>
      <c r="H135" s="228" t="s">
        <v>19</v>
      </c>
      <c r="I135" s="230"/>
      <c r="J135" s="226"/>
      <c r="K135" s="226"/>
      <c r="L135" s="231"/>
      <c r="M135" s="232"/>
      <c r="N135" s="233"/>
      <c r="O135" s="233"/>
      <c r="P135" s="233"/>
      <c r="Q135" s="233"/>
      <c r="R135" s="233"/>
      <c r="S135" s="233"/>
      <c r="T135" s="234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35" t="s">
        <v>152</v>
      </c>
      <c r="AU135" s="235" t="s">
        <v>82</v>
      </c>
      <c r="AV135" s="13" t="s">
        <v>80</v>
      </c>
      <c r="AW135" s="13" t="s">
        <v>33</v>
      </c>
      <c r="AX135" s="13" t="s">
        <v>72</v>
      </c>
      <c r="AY135" s="235" t="s">
        <v>141</v>
      </c>
    </row>
    <row r="136" s="14" customFormat="1">
      <c r="A136" s="14"/>
      <c r="B136" s="236"/>
      <c r="C136" s="237"/>
      <c r="D136" s="227" t="s">
        <v>152</v>
      </c>
      <c r="E136" s="238" t="s">
        <v>19</v>
      </c>
      <c r="F136" s="239" t="s">
        <v>190</v>
      </c>
      <c r="G136" s="237"/>
      <c r="H136" s="240">
        <v>0.92600000000000005</v>
      </c>
      <c r="I136" s="241"/>
      <c r="J136" s="237"/>
      <c r="K136" s="237"/>
      <c r="L136" s="242"/>
      <c r="M136" s="243"/>
      <c r="N136" s="244"/>
      <c r="O136" s="244"/>
      <c r="P136" s="244"/>
      <c r="Q136" s="244"/>
      <c r="R136" s="244"/>
      <c r="S136" s="244"/>
      <c r="T136" s="245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46" t="s">
        <v>152</v>
      </c>
      <c r="AU136" s="246" t="s">
        <v>82</v>
      </c>
      <c r="AV136" s="14" t="s">
        <v>82</v>
      </c>
      <c r="AW136" s="14" t="s">
        <v>33</v>
      </c>
      <c r="AX136" s="14" t="s">
        <v>72</v>
      </c>
      <c r="AY136" s="246" t="s">
        <v>141</v>
      </c>
    </row>
    <row r="137" s="14" customFormat="1">
      <c r="A137" s="14"/>
      <c r="B137" s="236"/>
      <c r="C137" s="237"/>
      <c r="D137" s="227" t="s">
        <v>152</v>
      </c>
      <c r="E137" s="238" t="s">
        <v>19</v>
      </c>
      <c r="F137" s="239" t="s">
        <v>191</v>
      </c>
      <c r="G137" s="237"/>
      <c r="H137" s="240">
        <v>0.53900000000000003</v>
      </c>
      <c r="I137" s="241"/>
      <c r="J137" s="237"/>
      <c r="K137" s="237"/>
      <c r="L137" s="242"/>
      <c r="M137" s="243"/>
      <c r="N137" s="244"/>
      <c r="O137" s="244"/>
      <c r="P137" s="244"/>
      <c r="Q137" s="244"/>
      <c r="R137" s="244"/>
      <c r="S137" s="244"/>
      <c r="T137" s="245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46" t="s">
        <v>152</v>
      </c>
      <c r="AU137" s="246" t="s">
        <v>82</v>
      </c>
      <c r="AV137" s="14" t="s">
        <v>82</v>
      </c>
      <c r="AW137" s="14" t="s">
        <v>33</v>
      </c>
      <c r="AX137" s="14" t="s">
        <v>72</v>
      </c>
      <c r="AY137" s="246" t="s">
        <v>141</v>
      </c>
    </row>
    <row r="138" s="15" customFormat="1">
      <c r="A138" s="15"/>
      <c r="B138" s="247"/>
      <c r="C138" s="248"/>
      <c r="D138" s="227" t="s">
        <v>152</v>
      </c>
      <c r="E138" s="249" t="s">
        <v>19</v>
      </c>
      <c r="F138" s="250" t="s">
        <v>157</v>
      </c>
      <c r="G138" s="248"/>
      <c r="H138" s="251">
        <v>1.4650000000000001</v>
      </c>
      <c r="I138" s="252"/>
      <c r="J138" s="248"/>
      <c r="K138" s="248"/>
      <c r="L138" s="253"/>
      <c r="M138" s="254"/>
      <c r="N138" s="255"/>
      <c r="O138" s="255"/>
      <c r="P138" s="255"/>
      <c r="Q138" s="255"/>
      <c r="R138" s="255"/>
      <c r="S138" s="255"/>
      <c r="T138" s="256"/>
      <c r="U138" s="15"/>
      <c r="V138" s="15"/>
      <c r="W138" s="15"/>
      <c r="X138" s="15"/>
      <c r="Y138" s="15"/>
      <c r="Z138" s="15"/>
      <c r="AA138" s="15"/>
      <c r="AB138" s="15"/>
      <c r="AC138" s="15"/>
      <c r="AD138" s="15"/>
      <c r="AE138" s="15"/>
      <c r="AT138" s="257" t="s">
        <v>152</v>
      </c>
      <c r="AU138" s="257" t="s">
        <v>82</v>
      </c>
      <c r="AV138" s="15" t="s">
        <v>158</v>
      </c>
      <c r="AW138" s="15" t="s">
        <v>33</v>
      </c>
      <c r="AX138" s="15" t="s">
        <v>72</v>
      </c>
      <c r="AY138" s="257" t="s">
        <v>141</v>
      </c>
    </row>
    <row r="139" s="13" customFormat="1">
      <c r="A139" s="13"/>
      <c r="B139" s="225"/>
      <c r="C139" s="226"/>
      <c r="D139" s="227" t="s">
        <v>152</v>
      </c>
      <c r="E139" s="228" t="s">
        <v>19</v>
      </c>
      <c r="F139" s="229" t="s">
        <v>192</v>
      </c>
      <c r="G139" s="226"/>
      <c r="H139" s="228" t="s">
        <v>19</v>
      </c>
      <c r="I139" s="230"/>
      <c r="J139" s="226"/>
      <c r="K139" s="226"/>
      <c r="L139" s="231"/>
      <c r="M139" s="232"/>
      <c r="N139" s="233"/>
      <c r="O139" s="233"/>
      <c r="P139" s="233"/>
      <c r="Q139" s="233"/>
      <c r="R139" s="233"/>
      <c r="S139" s="233"/>
      <c r="T139" s="234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35" t="s">
        <v>152</v>
      </c>
      <c r="AU139" s="235" t="s">
        <v>82</v>
      </c>
      <c r="AV139" s="13" t="s">
        <v>80</v>
      </c>
      <c r="AW139" s="13" t="s">
        <v>33</v>
      </c>
      <c r="AX139" s="13" t="s">
        <v>72</v>
      </c>
      <c r="AY139" s="235" t="s">
        <v>141</v>
      </c>
    </row>
    <row r="140" s="14" customFormat="1">
      <c r="A140" s="14"/>
      <c r="B140" s="236"/>
      <c r="C140" s="237"/>
      <c r="D140" s="227" t="s">
        <v>152</v>
      </c>
      <c r="E140" s="238" t="s">
        <v>19</v>
      </c>
      <c r="F140" s="239" t="s">
        <v>193</v>
      </c>
      <c r="G140" s="237"/>
      <c r="H140" s="240">
        <v>2.4750000000000001</v>
      </c>
      <c r="I140" s="241"/>
      <c r="J140" s="237"/>
      <c r="K140" s="237"/>
      <c r="L140" s="242"/>
      <c r="M140" s="243"/>
      <c r="N140" s="244"/>
      <c r="O140" s="244"/>
      <c r="P140" s="244"/>
      <c r="Q140" s="244"/>
      <c r="R140" s="244"/>
      <c r="S140" s="244"/>
      <c r="T140" s="245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46" t="s">
        <v>152</v>
      </c>
      <c r="AU140" s="246" t="s">
        <v>82</v>
      </c>
      <c r="AV140" s="14" t="s">
        <v>82</v>
      </c>
      <c r="AW140" s="14" t="s">
        <v>33</v>
      </c>
      <c r="AX140" s="14" t="s">
        <v>72</v>
      </c>
      <c r="AY140" s="246" t="s">
        <v>141</v>
      </c>
    </row>
    <row r="141" s="15" customFormat="1">
      <c r="A141" s="15"/>
      <c r="B141" s="247"/>
      <c r="C141" s="248"/>
      <c r="D141" s="227" t="s">
        <v>152</v>
      </c>
      <c r="E141" s="249" t="s">
        <v>19</v>
      </c>
      <c r="F141" s="250" t="s">
        <v>157</v>
      </c>
      <c r="G141" s="248"/>
      <c r="H141" s="251">
        <v>2.4750000000000001</v>
      </c>
      <c r="I141" s="252"/>
      <c r="J141" s="248"/>
      <c r="K141" s="248"/>
      <c r="L141" s="253"/>
      <c r="M141" s="254"/>
      <c r="N141" s="255"/>
      <c r="O141" s="255"/>
      <c r="P141" s="255"/>
      <c r="Q141" s="255"/>
      <c r="R141" s="255"/>
      <c r="S141" s="255"/>
      <c r="T141" s="256"/>
      <c r="U141" s="15"/>
      <c r="V141" s="15"/>
      <c r="W141" s="15"/>
      <c r="X141" s="15"/>
      <c r="Y141" s="15"/>
      <c r="Z141" s="15"/>
      <c r="AA141" s="15"/>
      <c r="AB141" s="15"/>
      <c r="AC141" s="15"/>
      <c r="AD141" s="15"/>
      <c r="AE141" s="15"/>
      <c r="AT141" s="257" t="s">
        <v>152</v>
      </c>
      <c r="AU141" s="257" t="s">
        <v>82</v>
      </c>
      <c r="AV141" s="15" t="s">
        <v>158</v>
      </c>
      <c r="AW141" s="15" t="s">
        <v>33</v>
      </c>
      <c r="AX141" s="15" t="s">
        <v>72</v>
      </c>
      <c r="AY141" s="257" t="s">
        <v>141</v>
      </c>
    </row>
    <row r="142" s="16" customFormat="1">
      <c r="A142" s="16"/>
      <c r="B142" s="258"/>
      <c r="C142" s="259"/>
      <c r="D142" s="227" t="s">
        <v>152</v>
      </c>
      <c r="E142" s="260" t="s">
        <v>19</v>
      </c>
      <c r="F142" s="261" t="s">
        <v>167</v>
      </c>
      <c r="G142" s="259"/>
      <c r="H142" s="262">
        <v>3.9400000000000004</v>
      </c>
      <c r="I142" s="263"/>
      <c r="J142" s="259"/>
      <c r="K142" s="259"/>
      <c r="L142" s="264"/>
      <c r="M142" s="265"/>
      <c r="N142" s="266"/>
      <c r="O142" s="266"/>
      <c r="P142" s="266"/>
      <c r="Q142" s="266"/>
      <c r="R142" s="266"/>
      <c r="S142" s="266"/>
      <c r="T142" s="267"/>
      <c r="U142" s="16"/>
      <c r="V142" s="16"/>
      <c r="W142" s="16"/>
      <c r="X142" s="16"/>
      <c r="Y142" s="16"/>
      <c r="Z142" s="16"/>
      <c r="AA142" s="16"/>
      <c r="AB142" s="16"/>
      <c r="AC142" s="16"/>
      <c r="AD142" s="16"/>
      <c r="AE142" s="16"/>
      <c r="AT142" s="268" t="s">
        <v>152</v>
      </c>
      <c r="AU142" s="268" t="s">
        <v>82</v>
      </c>
      <c r="AV142" s="16" t="s">
        <v>148</v>
      </c>
      <c r="AW142" s="16" t="s">
        <v>33</v>
      </c>
      <c r="AX142" s="16" t="s">
        <v>80</v>
      </c>
      <c r="AY142" s="268" t="s">
        <v>141</v>
      </c>
    </row>
    <row r="143" s="2" customFormat="1" ht="37.8" customHeight="1">
      <c r="A143" s="41"/>
      <c r="B143" s="42"/>
      <c r="C143" s="207" t="s">
        <v>194</v>
      </c>
      <c r="D143" s="207" t="s">
        <v>143</v>
      </c>
      <c r="E143" s="208" t="s">
        <v>195</v>
      </c>
      <c r="F143" s="209" t="s">
        <v>196</v>
      </c>
      <c r="G143" s="210" t="s">
        <v>146</v>
      </c>
      <c r="H143" s="211">
        <v>10.888</v>
      </c>
      <c r="I143" s="212"/>
      <c r="J143" s="213">
        <f>ROUND(I143*H143,2)</f>
        <v>0</v>
      </c>
      <c r="K143" s="209" t="s">
        <v>147</v>
      </c>
      <c r="L143" s="47"/>
      <c r="M143" s="214" t="s">
        <v>19</v>
      </c>
      <c r="N143" s="215" t="s">
        <v>43</v>
      </c>
      <c r="O143" s="87"/>
      <c r="P143" s="216">
        <f>O143*H143</f>
        <v>0</v>
      </c>
      <c r="Q143" s="216">
        <v>0</v>
      </c>
      <c r="R143" s="216">
        <f>Q143*H143</f>
        <v>0</v>
      </c>
      <c r="S143" s="216">
        <v>0</v>
      </c>
      <c r="T143" s="217">
        <f>S143*H143</f>
        <v>0</v>
      </c>
      <c r="U143" s="41"/>
      <c r="V143" s="41"/>
      <c r="W143" s="41"/>
      <c r="X143" s="41"/>
      <c r="Y143" s="41"/>
      <c r="Z143" s="41"/>
      <c r="AA143" s="41"/>
      <c r="AB143" s="41"/>
      <c r="AC143" s="41"/>
      <c r="AD143" s="41"/>
      <c r="AE143" s="41"/>
      <c r="AR143" s="218" t="s">
        <v>148</v>
      </c>
      <c r="AT143" s="218" t="s">
        <v>143</v>
      </c>
      <c r="AU143" s="218" t="s">
        <v>82</v>
      </c>
      <c r="AY143" s="20" t="s">
        <v>141</v>
      </c>
      <c r="BE143" s="219">
        <f>IF(N143="základní",J143,0)</f>
        <v>0</v>
      </c>
      <c r="BF143" s="219">
        <f>IF(N143="snížená",J143,0)</f>
        <v>0</v>
      </c>
      <c r="BG143" s="219">
        <f>IF(N143="zákl. přenesená",J143,0)</f>
        <v>0</v>
      </c>
      <c r="BH143" s="219">
        <f>IF(N143="sníž. přenesená",J143,0)</f>
        <v>0</v>
      </c>
      <c r="BI143" s="219">
        <f>IF(N143="nulová",J143,0)</f>
        <v>0</v>
      </c>
      <c r="BJ143" s="20" t="s">
        <v>80</v>
      </c>
      <c r="BK143" s="219">
        <f>ROUND(I143*H143,2)</f>
        <v>0</v>
      </c>
      <c r="BL143" s="20" t="s">
        <v>148</v>
      </c>
      <c r="BM143" s="218" t="s">
        <v>197</v>
      </c>
    </row>
    <row r="144" s="2" customFormat="1">
      <c r="A144" s="41"/>
      <c r="B144" s="42"/>
      <c r="C144" s="43"/>
      <c r="D144" s="220" t="s">
        <v>150</v>
      </c>
      <c r="E144" s="43"/>
      <c r="F144" s="221" t="s">
        <v>198</v>
      </c>
      <c r="G144" s="43"/>
      <c r="H144" s="43"/>
      <c r="I144" s="222"/>
      <c r="J144" s="43"/>
      <c r="K144" s="43"/>
      <c r="L144" s="47"/>
      <c r="M144" s="223"/>
      <c r="N144" s="224"/>
      <c r="O144" s="87"/>
      <c r="P144" s="87"/>
      <c r="Q144" s="87"/>
      <c r="R144" s="87"/>
      <c r="S144" s="87"/>
      <c r="T144" s="88"/>
      <c r="U144" s="41"/>
      <c r="V144" s="41"/>
      <c r="W144" s="41"/>
      <c r="X144" s="41"/>
      <c r="Y144" s="41"/>
      <c r="Z144" s="41"/>
      <c r="AA144" s="41"/>
      <c r="AB144" s="41"/>
      <c r="AC144" s="41"/>
      <c r="AD144" s="41"/>
      <c r="AE144" s="41"/>
      <c r="AT144" s="20" t="s">
        <v>150</v>
      </c>
      <c r="AU144" s="20" t="s">
        <v>82</v>
      </c>
    </row>
    <row r="145" s="14" customFormat="1">
      <c r="A145" s="14"/>
      <c r="B145" s="236"/>
      <c r="C145" s="237"/>
      <c r="D145" s="227" t="s">
        <v>152</v>
      </c>
      <c r="E145" s="238" t="s">
        <v>19</v>
      </c>
      <c r="F145" s="239" t="s">
        <v>199</v>
      </c>
      <c r="G145" s="237"/>
      <c r="H145" s="240">
        <v>14.827999999999999</v>
      </c>
      <c r="I145" s="241"/>
      <c r="J145" s="237"/>
      <c r="K145" s="237"/>
      <c r="L145" s="242"/>
      <c r="M145" s="243"/>
      <c r="N145" s="244"/>
      <c r="O145" s="244"/>
      <c r="P145" s="244"/>
      <c r="Q145" s="244"/>
      <c r="R145" s="244"/>
      <c r="S145" s="244"/>
      <c r="T145" s="245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46" t="s">
        <v>152</v>
      </c>
      <c r="AU145" s="246" t="s">
        <v>82</v>
      </c>
      <c r="AV145" s="14" t="s">
        <v>82</v>
      </c>
      <c r="AW145" s="14" t="s">
        <v>33</v>
      </c>
      <c r="AX145" s="14" t="s">
        <v>72</v>
      </c>
      <c r="AY145" s="246" t="s">
        <v>141</v>
      </c>
    </row>
    <row r="146" s="14" customFormat="1">
      <c r="A146" s="14"/>
      <c r="B146" s="236"/>
      <c r="C146" s="237"/>
      <c r="D146" s="227" t="s">
        <v>152</v>
      </c>
      <c r="E146" s="238" t="s">
        <v>19</v>
      </c>
      <c r="F146" s="239" t="s">
        <v>200</v>
      </c>
      <c r="G146" s="237"/>
      <c r="H146" s="240">
        <v>-3.9399999999999999</v>
      </c>
      <c r="I146" s="241"/>
      <c r="J146" s="237"/>
      <c r="K146" s="237"/>
      <c r="L146" s="242"/>
      <c r="M146" s="243"/>
      <c r="N146" s="244"/>
      <c r="O146" s="244"/>
      <c r="P146" s="244"/>
      <c r="Q146" s="244"/>
      <c r="R146" s="244"/>
      <c r="S146" s="244"/>
      <c r="T146" s="245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46" t="s">
        <v>152</v>
      </c>
      <c r="AU146" s="246" t="s">
        <v>82</v>
      </c>
      <c r="AV146" s="14" t="s">
        <v>82</v>
      </c>
      <c r="AW146" s="14" t="s">
        <v>33</v>
      </c>
      <c r="AX146" s="14" t="s">
        <v>72</v>
      </c>
      <c r="AY146" s="246" t="s">
        <v>141</v>
      </c>
    </row>
    <row r="147" s="15" customFormat="1">
      <c r="A147" s="15"/>
      <c r="B147" s="247"/>
      <c r="C147" s="248"/>
      <c r="D147" s="227" t="s">
        <v>152</v>
      </c>
      <c r="E147" s="249" t="s">
        <v>19</v>
      </c>
      <c r="F147" s="250" t="s">
        <v>157</v>
      </c>
      <c r="G147" s="248"/>
      <c r="H147" s="251">
        <v>10.888</v>
      </c>
      <c r="I147" s="252"/>
      <c r="J147" s="248"/>
      <c r="K147" s="248"/>
      <c r="L147" s="253"/>
      <c r="M147" s="254"/>
      <c r="N147" s="255"/>
      <c r="O147" s="255"/>
      <c r="P147" s="255"/>
      <c r="Q147" s="255"/>
      <c r="R147" s="255"/>
      <c r="S147" s="255"/>
      <c r="T147" s="256"/>
      <c r="U147" s="15"/>
      <c r="V147" s="15"/>
      <c r="W147" s="15"/>
      <c r="X147" s="15"/>
      <c r="Y147" s="15"/>
      <c r="Z147" s="15"/>
      <c r="AA147" s="15"/>
      <c r="AB147" s="15"/>
      <c r="AC147" s="15"/>
      <c r="AD147" s="15"/>
      <c r="AE147" s="15"/>
      <c r="AT147" s="257" t="s">
        <v>152</v>
      </c>
      <c r="AU147" s="257" t="s">
        <v>82</v>
      </c>
      <c r="AV147" s="15" t="s">
        <v>158</v>
      </c>
      <c r="AW147" s="15" t="s">
        <v>33</v>
      </c>
      <c r="AX147" s="15" t="s">
        <v>80</v>
      </c>
      <c r="AY147" s="257" t="s">
        <v>141</v>
      </c>
    </row>
    <row r="148" s="2" customFormat="1" ht="24.15" customHeight="1">
      <c r="A148" s="41"/>
      <c r="B148" s="42"/>
      <c r="C148" s="207" t="s">
        <v>201</v>
      </c>
      <c r="D148" s="207" t="s">
        <v>143</v>
      </c>
      <c r="E148" s="208" t="s">
        <v>202</v>
      </c>
      <c r="F148" s="209" t="s">
        <v>203</v>
      </c>
      <c r="G148" s="210" t="s">
        <v>146</v>
      </c>
      <c r="H148" s="211">
        <v>10.888</v>
      </c>
      <c r="I148" s="212"/>
      <c r="J148" s="213">
        <f>ROUND(I148*H148,2)</f>
        <v>0</v>
      </c>
      <c r="K148" s="209" t="s">
        <v>147</v>
      </c>
      <c r="L148" s="47"/>
      <c r="M148" s="214" t="s">
        <v>19</v>
      </c>
      <c r="N148" s="215" t="s">
        <v>43</v>
      </c>
      <c r="O148" s="87"/>
      <c r="P148" s="216">
        <f>O148*H148</f>
        <v>0</v>
      </c>
      <c r="Q148" s="216">
        <v>0</v>
      </c>
      <c r="R148" s="216">
        <f>Q148*H148</f>
        <v>0</v>
      </c>
      <c r="S148" s="216">
        <v>0</v>
      </c>
      <c r="T148" s="217">
        <f>S148*H148</f>
        <v>0</v>
      </c>
      <c r="U148" s="41"/>
      <c r="V148" s="41"/>
      <c r="W148" s="41"/>
      <c r="X148" s="41"/>
      <c r="Y148" s="41"/>
      <c r="Z148" s="41"/>
      <c r="AA148" s="41"/>
      <c r="AB148" s="41"/>
      <c r="AC148" s="41"/>
      <c r="AD148" s="41"/>
      <c r="AE148" s="41"/>
      <c r="AR148" s="218" t="s">
        <v>148</v>
      </c>
      <c r="AT148" s="218" t="s">
        <v>143</v>
      </c>
      <c r="AU148" s="218" t="s">
        <v>82</v>
      </c>
      <c r="AY148" s="20" t="s">
        <v>141</v>
      </c>
      <c r="BE148" s="219">
        <f>IF(N148="základní",J148,0)</f>
        <v>0</v>
      </c>
      <c r="BF148" s="219">
        <f>IF(N148="snížená",J148,0)</f>
        <v>0</v>
      </c>
      <c r="BG148" s="219">
        <f>IF(N148="zákl. přenesená",J148,0)</f>
        <v>0</v>
      </c>
      <c r="BH148" s="219">
        <f>IF(N148="sníž. přenesená",J148,0)</f>
        <v>0</v>
      </c>
      <c r="BI148" s="219">
        <f>IF(N148="nulová",J148,0)</f>
        <v>0</v>
      </c>
      <c r="BJ148" s="20" t="s">
        <v>80</v>
      </c>
      <c r="BK148" s="219">
        <f>ROUND(I148*H148,2)</f>
        <v>0</v>
      </c>
      <c r="BL148" s="20" t="s">
        <v>148</v>
      </c>
      <c r="BM148" s="218" t="s">
        <v>204</v>
      </c>
    </row>
    <row r="149" s="2" customFormat="1">
      <c r="A149" s="41"/>
      <c r="B149" s="42"/>
      <c r="C149" s="43"/>
      <c r="D149" s="220" t="s">
        <v>150</v>
      </c>
      <c r="E149" s="43"/>
      <c r="F149" s="221" t="s">
        <v>205</v>
      </c>
      <c r="G149" s="43"/>
      <c r="H149" s="43"/>
      <c r="I149" s="222"/>
      <c r="J149" s="43"/>
      <c r="K149" s="43"/>
      <c r="L149" s="47"/>
      <c r="M149" s="223"/>
      <c r="N149" s="224"/>
      <c r="O149" s="87"/>
      <c r="P149" s="87"/>
      <c r="Q149" s="87"/>
      <c r="R149" s="87"/>
      <c r="S149" s="87"/>
      <c r="T149" s="88"/>
      <c r="U149" s="41"/>
      <c r="V149" s="41"/>
      <c r="W149" s="41"/>
      <c r="X149" s="41"/>
      <c r="Y149" s="41"/>
      <c r="Z149" s="41"/>
      <c r="AA149" s="41"/>
      <c r="AB149" s="41"/>
      <c r="AC149" s="41"/>
      <c r="AD149" s="41"/>
      <c r="AE149" s="41"/>
      <c r="AT149" s="20" t="s">
        <v>150</v>
      </c>
      <c r="AU149" s="20" t="s">
        <v>82</v>
      </c>
    </row>
    <row r="150" s="14" customFormat="1">
      <c r="A150" s="14"/>
      <c r="B150" s="236"/>
      <c r="C150" s="237"/>
      <c r="D150" s="227" t="s">
        <v>152</v>
      </c>
      <c r="E150" s="238" t="s">
        <v>19</v>
      </c>
      <c r="F150" s="239" t="s">
        <v>199</v>
      </c>
      <c r="G150" s="237"/>
      <c r="H150" s="240">
        <v>14.827999999999999</v>
      </c>
      <c r="I150" s="241"/>
      <c r="J150" s="237"/>
      <c r="K150" s="237"/>
      <c r="L150" s="242"/>
      <c r="M150" s="243"/>
      <c r="N150" s="244"/>
      <c r="O150" s="244"/>
      <c r="P150" s="244"/>
      <c r="Q150" s="244"/>
      <c r="R150" s="244"/>
      <c r="S150" s="244"/>
      <c r="T150" s="245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46" t="s">
        <v>152</v>
      </c>
      <c r="AU150" s="246" t="s">
        <v>82</v>
      </c>
      <c r="AV150" s="14" t="s">
        <v>82</v>
      </c>
      <c r="AW150" s="14" t="s">
        <v>33</v>
      </c>
      <c r="AX150" s="14" t="s">
        <v>72</v>
      </c>
      <c r="AY150" s="246" t="s">
        <v>141</v>
      </c>
    </row>
    <row r="151" s="14" customFormat="1">
      <c r="A151" s="14"/>
      <c r="B151" s="236"/>
      <c r="C151" s="237"/>
      <c r="D151" s="227" t="s">
        <v>152</v>
      </c>
      <c r="E151" s="238" t="s">
        <v>19</v>
      </c>
      <c r="F151" s="239" t="s">
        <v>200</v>
      </c>
      <c r="G151" s="237"/>
      <c r="H151" s="240">
        <v>-3.9399999999999999</v>
      </c>
      <c r="I151" s="241"/>
      <c r="J151" s="237"/>
      <c r="K151" s="237"/>
      <c r="L151" s="242"/>
      <c r="M151" s="243"/>
      <c r="N151" s="244"/>
      <c r="O151" s="244"/>
      <c r="P151" s="244"/>
      <c r="Q151" s="244"/>
      <c r="R151" s="244"/>
      <c r="S151" s="244"/>
      <c r="T151" s="245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46" t="s">
        <v>152</v>
      </c>
      <c r="AU151" s="246" t="s">
        <v>82</v>
      </c>
      <c r="AV151" s="14" t="s">
        <v>82</v>
      </c>
      <c r="AW151" s="14" t="s">
        <v>33</v>
      </c>
      <c r="AX151" s="14" t="s">
        <v>72</v>
      </c>
      <c r="AY151" s="246" t="s">
        <v>141</v>
      </c>
    </row>
    <row r="152" s="15" customFormat="1">
      <c r="A152" s="15"/>
      <c r="B152" s="247"/>
      <c r="C152" s="248"/>
      <c r="D152" s="227" t="s">
        <v>152</v>
      </c>
      <c r="E152" s="249" t="s">
        <v>19</v>
      </c>
      <c r="F152" s="250" t="s">
        <v>157</v>
      </c>
      <c r="G152" s="248"/>
      <c r="H152" s="251">
        <v>10.888</v>
      </c>
      <c r="I152" s="252"/>
      <c r="J152" s="248"/>
      <c r="K152" s="248"/>
      <c r="L152" s="253"/>
      <c r="M152" s="254"/>
      <c r="N152" s="255"/>
      <c r="O152" s="255"/>
      <c r="P152" s="255"/>
      <c r="Q152" s="255"/>
      <c r="R152" s="255"/>
      <c r="S152" s="255"/>
      <c r="T152" s="256"/>
      <c r="U152" s="15"/>
      <c r="V152" s="15"/>
      <c r="W152" s="15"/>
      <c r="X152" s="15"/>
      <c r="Y152" s="15"/>
      <c r="Z152" s="15"/>
      <c r="AA152" s="15"/>
      <c r="AB152" s="15"/>
      <c r="AC152" s="15"/>
      <c r="AD152" s="15"/>
      <c r="AE152" s="15"/>
      <c r="AT152" s="257" t="s">
        <v>152</v>
      </c>
      <c r="AU152" s="257" t="s">
        <v>82</v>
      </c>
      <c r="AV152" s="15" t="s">
        <v>158</v>
      </c>
      <c r="AW152" s="15" t="s">
        <v>33</v>
      </c>
      <c r="AX152" s="15" t="s">
        <v>80</v>
      </c>
      <c r="AY152" s="257" t="s">
        <v>141</v>
      </c>
    </row>
    <row r="153" s="2" customFormat="1" ht="24.15" customHeight="1">
      <c r="A153" s="41"/>
      <c r="B153" s="42"/>
      <c r="C153" s="207" t="s">
        <v>206</v>
      </c>
      <c r="D153" s="207" t="s">
        <v>143</v>
      </c>
      <c r="E153" s="208" t="s">
        <v>207</v>
      </c>
      <c r="F153" s="209" t="s">
        <v>208</v>
      </c>
      <c r="G153" s="210" t="s">
        <v>209</v>
      </c>
      <c r="H153" s="211">
        <v>17.420999999999999</v>
      </c>
      <c r="I153" s="212"/>
      <c r="J153" s="213">
        <f>ROUND(I153*H153,2)</f>
        <v>0</v>
      </c>
      <c r="K153" s="209" t="s">
        <v>147</v>
      </c>
      <c r="L153" s="47"/>
      <c r="M153" s="214" t="s">
        <v>19</v>
      </c>
      <c r="N153" s="215" t="s">
        <v>43</v>
      </c>
      <c r="O153" s="87"/>
      <c r="P153" s="216">
        <f>O153*H153</f>
        <v>0</v>
      </c>
      <c r="Q153" s="216">
        <v>0</v>
      </c>
      <c r="R153" s="216">
        <f>Q153*H153</f>
        <v>0</v>
      </c>
      <c r="S153" s="216">
        <v>0</v>
      </c>
      <c r="T153" s="217">
        <f>S153*H153</f>
        <v>0</v>
      </c>
      <c r="U153" s="41"/>
      <c r="V153" s="41"/>
      <c r="W153" s="41"/>
      <c r="X153" s="41"/>
      <c r="Y153" s="41"/>
      <c r="Z153" s="41"/>
      <c r="AA153" s="41"/>
      <c r="AB153" s="41"/>
      <c r="AC153" s="41"/>
      <c r="AD153" s="41"/>
      <c r="AE153" s="41"/>
      <c r="AR153" s="218" t="s">
        <v>148</v>
      </c>
      <c r="AT153" s="218" t="s">
        <v>143</v>
      </c>
      <c r="AU153" s="218" t="s">
        <v>82</v>
      </c>
      <c r="AY153" s="20" t="s">
        <v>141</v>
      </c>
      <c r="BE153" s="219">
        <f>IF(N153="základní",J153,0)</f>
        <v>0</v>
      </c>
      <c r="BF153" s="219">
        <f>IF(N153="snížená",J153,0)</f>
        <v>0</v>
      </c>
      <c r="BG153" s="219">
        <f>IF(N153="zákl. přenesená",J153,0)</f>
        <v>0</v>
      </c>
      <c r="BH153" s="219">
        <f>IF(N153="sníž. přenesená",J153,0)</f>
        <v>0</v>
      </c>
      <c r="BI153" s="219">
        <f>IF(N153="nulová",J153,0)</f>
        <v>0</v>
      </c>
      <c r="BJ153" s="20" t="s">
        <v>80</v>
      </c>
      <c r="BK153" s="219">
        <f>ROUND(I153*H153,2)</f>
        <v>0</v>
      </c>
      <c r="BL153" s="20" t="s">
        <v>148</v>
      </c>
      <c r="BM153" s="218" t="s">
        <v>210</v>
      </c>
    </row>
    <row r="154" s="2" customFormat="1">
      <c r="A154" s="41"/>
      <c r="B154" s="42"/>
      <c r="C154" s="43"/>
      <c r="D154" s="220" t="s">
        <v>150</v>
      </c>
      <c r="E154" s="43"/>
      <c r="F154" s="221" t="s">
        <v>211</v>
      </c>
      <c r="G154" s="43"/>
      <c r="H154" s="43"/>
      <c r="I154" s="222"/>
      <c r="J154" s="43"/>
      <c r="K154" s="43"/>
      <c r="L154" s="47"/>
      <c r="M154" s="223"/>
      <c r="N154" s="224"/>
      <c r="O154" s="87"/>
      <c r="P154" s="87"/>
      <c r="Q154" s="87"/>
      <c r="R154" s="87"/>
      <c r="S154" s="87"/>
      <c r="T154" s="88"/>
      <c r="U154" s="41"/>
      <c r="V154" s="41"/>
      <c r="W154" s="41"/>
      <c r="X154" s="41"/>
      <c r="Y154" s="41"/>
      <c r="Z154" s="41"/>
      <c r="AA154" s="41"/>
      <c r="AB154" s="41"/>
      <c r="AC154" s="41"/>
      <c r="AD154" s="41"/>
      <c r="AE154" s="41"/>
      <c r="AT154" s="20" t="s">
        <v>150</v>
      </c>
      <c r="AU154" s="20" t="s">
        <v>82</v>
      </c>
    </row>
    <row r="155" s="14" customFormat="1">
      <c r="A155" s="14"/>
      <c r="B155" s="236"/>
      <c r="C155" s="237"/>
      <c r="D155" s="227" t="s">
        <v>152</v>
      </c>
      <c r="E155" s="237"/>
      <c r="F155" s="239" t="s">
        <v>212</v>
      </c>
      <c r="G155" s="237"/>
      <c r="H155" s="240">
        <v>17.420999999999999</v>
      </c>
      <c r="I155" s="241"/>
      <c r="J155" s="237"/>
      <c r="K155" s="237"/>
      <c r="L155" s="242"/>
      <c r="M155" s="243"/>
      <c r="N155" s="244"/>
      <c r="O155" s="244"/>
      <c r="P155" s="244"/>
      <c r="Q155" s="244"/>
      <c r="R155" s="244"/>
      <c r="S155" s="244"/>
      <c r="T155" s="245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46" t="s">
        <v>152</v>
      </c>
      <c r="AU155" s="246" t="s">
        <v>82</v>
      </c>
      <c r="AV155" s="14" t="s">
        <v>82</v>
      </c>
      <c r="AW155" s="14" t="s">
        <v>4</v>
      </c>
      <c r="AX155" s="14" t="s">
        <v>80</v>
      </c>
      <c r="AY155" s="246" t="s">
        <v>141</v>
      </c>
    </row>
    <row r="156" s="2" customFormat="1" ht="21.75" customHeight="1">
      <c r="A156" s="41"/>
      <c r="B156" s="42"/>
      <c r="C156" s="207" t="s">
        <v>213</v>
      </c>
      <c r="D156" s="207" t="s">
        <v>143</v>
      </c>
      <c r="E156" s="208" t="s">
        <v>214</v>
      </c>
      <c r="F156" s="209" t="s">
        <v>215</v>
      </c>
      <c r="G156" s="210" t="s">
        <v>216</v>
      </c>
      <c r="H156" s="211">
        <v>75.599999999999994</v>
      </c>
      <c r="I156" s="212"/>
      <c r="J156" s="213">
        <f>ROUND(I156*H156,2)</f>
        <v>0</v>
      </c>
      <c r="K156" s="209" t="s">
        <v>147</v>
      </c>
      <c r="L156" s="47"/>
      <c r="M156" s="214" t="s">
        <v>19</v>
      </c>
      <c r="N156" s="215" t="s">
        <v>43</v>
      </c>
      <c r="O156" s="87"/>
      <c r="P156" s="216">
        <f>O156*H156</f>
        <v>0</v>
      </c>
      <c r="Q156" s="216">
        <v>0</v>
      </c>
      <c r="R156" s="216">
        <f>Q156*H156</f>
        <v>0</v>
      </c>
      <c r="S156" s="216">
        <v>0</v>
      </c>
      <c r="T156" s="217">
        <f>S156*H156</f>
        <v>0</v>
      </c>
      <c r="U156" s="41"/>
      <c r="V156" s="41"/>
      <c r="W156" s="41"/>
      <c r="X156" s="41"/>
      <c r="Y156" s="41"/>
      <c r="Z156" s="41"/>
      <c r="AA156" s="41"/>
      <c r="AB156" s="41"/>
      <c r="AC156" s="41"/>
      <c r="AD156" s="41"/>
      <c r="AE156" s="41"/>
      <c r="AR156" s="218" t="s">
        <v>148</v>
      </c>
      <c r="AT156" s="218" t="s">
        <v>143</v>
      </c>
      <c r="AU156" s="218" t="s">
        <v>82</v>
      </c>
      <c r="AY156" s="20" t="s">
        <v>141</v>
      </c>
      <c r="BE156" s="219">
        <f>IF(N156="základní",J156,0)</f>
        <v>0</v>
      </c>
      <c r="BF156" s="219">
        <f>IF(N156="snížená",J156,0)</f>
        <v>0</v>
      </c>
      <c r="BG156" s="219">
        <f>IF(N156="zákl. přenesená",J156,0)</f>
        <v>0</v>
      </c>
      <c r="BH156" s="219">
        <f>IF(N156="sníž. přenesená",J156,0)</f>
        <v>0</v>
      </c>
      <c r="BI156" s="219">
        <f>IF(N156="nulová",J156,0)</f>
        <v>0</v>
      </c>
      <c r="BJ156" s="20" t="s">
        <v>80</v>
      </c>
      <c r="BK156" s="219">
        <f>ROUND(I156*H156,2)</f>
        <v>0</v>
      </c>
      <c r="BL156" s="20" t="s">
        <v>148</v>
      </c>
      <c r="BM156" s="218" t="s">
        <v>217</v>
      </c>
    </row>
    <row r="157" s="2" customFormat="1">
      <c r="A157" s="41"/>
      <c r="B157" s="42"/>
      <c r="C157" s="43"/>
      <c r="D157" s="220" t="s">
        <v>150</v>
      </c>
      <c r="E157" s="43"/>
      <c r="F157" s="221" t="s">
        <v>218</v>
      </c>
      <c r="G157" s="43"/>
      <c r="H157" s="43"/>
      <c r="I157" s="222"/>
      <c r="J157" s="43"/>
      <c r="K157" s="43"/>
      <c r="L157" s="47"/>
      <c r="M157" s="223"/>
      <c r="N157" s="224"/>
      <c r="O157" s="87"/>
      <c r="P157" s="87"/>
      <c r="Q157" s="87"/>
      <c r="R157" s="87"/>
      <c r="S157" s="87"/>
      <c r="T157" s="88"/>
      <c r="U157" s="41"/>
      <c r="V157" s="41"/>
      <c r="W157" s="41"/>
      <c r="X157" s="41"/>
      <c r="Y157" s="41"/>
      <c r="Z157" s="41"/>
      <c r="AA157" s="41"/>
      <c r="AB157" s="41"/>
      <c r="AC157" s="41"/>
      <c r="AD157" s="41"/>
      <c r="AE157" s="41"/>
      <c r="AT157" s="20" t="s">
        <v>150</v>
      </c>
      <c r="AU157" s="20" t="s">
        <v>82</v>
      </c>
    </row>
    <row r="158" s="13" customFormat="1">
      <c r="A158" s="13"/>
      <c r="B158" s="225"/>
      <c r="C158" s="226"/>
      <c r="D158" s="227" t="s">
        <v>152</v>
      </c>
      <c r="E158" s="228" t="s">
        <v>19</v>
      </c>
      <c r="F158" s="229" t="s">
        <v>219</v>
      </c>
      <c r="G158" s="226"/>
      <c r="H158" s="228" t="s">
        <v>19</v>
      </c>
      <c r="I158" s="230"/>
      <c r="J158" s="226"/>
      <c r="K158" s="226"/>
      <c r="L158" s="231"/>
      <c r="M158" s="232"/>
      <c r="N158" s="233"/>
      <c r="O158" s="233"/>
      <c r="P158" s="233"/>
      <c r="Q158" s="233"/>
      <c r="R158" s="233"/>
      <c r="S158" s="233"/>
      <c r="T158" s="234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35" t="s">
        <v>152</v>
      </c>
      <c r="AU158" s="235" t="s">
        <v>82</v>
      </c>
      <c r="AV158" s="13" t="s">
        <v>80</v>
      </c>
      <c r="AW158" s="13" t="s">
        <v>33</v>
      </c>
      <c r="AX158" s="13" t="s">
        <v>72</v>
      </c>
      <c r="AY158" s="235" t="s">
        <v>141</v>
      </c>
    </row>
    <row r="159" s="14" customFormat="1">
      <c r="A159" s="14"/>
      <c r="B159" s="236"/>
      <c r="C159" s="237"/>
      <c r="D159" s="227" t="s">
        <v>152</v>
      </c>
      <c r="E159" s="238" t="s">
        <v>19</v>
      </c>
      <c r="F159" s="239" t="s">
        <v>220</v>
      </c>
      <c r="G159" s="237"/>
      <c r="H159" s="240">
        <v>75.599999999999994</v>
      </c>
      <c r="I159" s="241"/>
      <c r="J159" s="237"/>
      <c r="K159" s="237"/>
      <c r="L159" s="242"/>
      <c r="M159" s="243"/>
      <c r="N159" s="244"/>
      <c r="O159" s="244"/>
      <c r="P159" s="244"/>
      <c r="Q159" s="244"/>
      <c r="R159" s="244"/>
      <c r="S159" s="244"/>
      <c r="T159" s="245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46" t="s">
        <v>152</v>
      </c>
      <c r="AU159" s="246" t="s">
        <v>82</v>
      </c>
      <c r="AV159" s="14" t="s">
        <v>82</v>
      </c>
      <c r="AW159" s="14" t="s">
        <v>33</v>
      </c>
      <c r="AX159" s="14" t="s">
        <v>72</v>
      </c>
      <c r="AY159" s="246" t="s">
        <v>141</v>
      </c>
    </row>
    <row r="160" s="15" customFormat="1">
      <c r="A160" s="15"/>
      <c r="B160" s="247"/>
      <c r="C160" s="248"/>
      <c r="D160" s="227" t="s">
        <v>152</v>
      </c>
      <c r="E160" s="249" t="s">
        <v>19</v>
      </c>
      <c r="F160" s="250" t="s">
        <v>157</v>
      </c>
      <c r="G160" s="248"/>
      <c r="H160" s="251">
        <v>75.599999999999994</v>
      </c>
      <c r="I160" s="252"/>
      <c r="J160" s="248"/>
      <c r="K160" s="248"/>
      <c r="L160" s="253"/>
      <c r="M160" s="254"/>
      <c r="N160" s="255"/>
      <c r="O160" s="255"/>
      <c r="P160" s="255"/>
      <c r="Q160" s="255"/>
      <c r="R160" s="255"/>
      <c r="S160" s="255"/>
      <c r="T160" s="256"/>
      <c r="U160" s="15"/>
      <c r="V160" s="15"/>
      <c r="W160" s="15"/>
      <c r="X160" s="15"/>
      <c r="Y160" s="15"/>
      <c r="Z160" s="15"/>
      <c r="AA160" s="15"/>
      <c r="AB160" s="15"/>
      <c r="AC160" s="15"/>
      <c r="AD160" s="15"/>
      <c r="AE160" s="15"/>
      <c r="AT160" s="257" t="s">
        <v>152</v>
      </c>
      <c r="AU160" s="257" t="s">
        <v>82</v>
      </c>
      <c r="AV160" s="15" t="s">
        <v>158</v>
      </c>
      <c r="AW160" s="15" t="s">
        <v>33</v>
      </c>
      <c r="AX160" s="15" t="s">
        <v>80</v>
      </c>
      <c r="AY160" s="257" t="s">
        <v>141</v>
      </c>
    </row>
    <row r="161" s="2" customFormat="1" ht="16.5" customHeight="1">
      <c r="A161" s="41"/>
      <c r="B161" s="42"/>
      <c r="C161" s="207" t="s">
        <v>221</v>
      </c>
      <c r="D161" s="207" t="s">
        <v>143</v>
      </c>
      <c r="E161" s="208" t="s">
        <v>222</v>
      </c>
      <c r="F161" s="209" t="s">
        <v>223</v>
      </c>
      <c r="G161" s="210" t="s">
        <v>216</v>
      </c>
      <c r="H161" s="211">
        <v>38.729999999999997</v>
      </c>
      <c r="I161" s="212"/>
      <c r="J161" s="213">
        <f>ROUND(I161*H161,2)</f>
        <v>0</v>
      </c>
      <c r="K161" s="209" t="s">
        <v>147</v>
      </c>
      <c r="L161" s="47"/>
      <c r="M161" s="214" t="s">
        <v>19</v>
      </c>
      <c r="N161" s="215" t="s">
        <v>43</v>
      </c>
      <c r="O161" s="87"/>
      <c r="P161" s="216">
        <f>O161*H161</f>
        <v>0</v>
      </c>
      <c r="Q161" s="216">
        <v>0.00069999999999999999</v>
      </c>
      <c r="R161" s="216">
        <f>Q161*H161</f>
        <v>0.027110999999999996</v>
      </c>
      <c r="S161" s="216">
        <v>0</v>
      </c>
      <c r="T161" s="217">
        <f>S161*H161</f>
        <v>0</v>
      </c>
      <c r="U161" s="41"/>
      <c r="V161" s="41"/>
      <c r="W161" s="41"/>
      <c r="X161" s="41"/>
      <c r="Y161" s="41"/>
      <c r="Z161" s="41"/>
      <c r="AA161" s="41"/>
      <c r="AB161" s="41"/>
      <c r="AC161" s="41"/>
      <c r="AD161" s="41"/>
      <c r="AE161" s="41"/>
      <c r="AR161" s="218" t="s">
        <v>148</v>
      </c>
      <c r="AT161" s="218" t="s">
        <v>143</v>
      </c>
      <c r="AU161" s="218" t="s">
        <v>82</v>
      </c>
      <c r="AY161" s="20" t="s">
        <v>141</v>
      </c>
      <c r="BE161" s="219">
        <f>IF(N161="základní",J161,0)</f>
        <v>0</v>
      </c>
      <c r="BF161" s="219">
        <f>IF(N161="snížená",J161,0)</f>
        <v>0</v>
      </c>
      <c r="BG161" s="219">
        <f>IF(N161="zákl. přenesená",J161,0)</f>
        <v>0</v>
      </c>
      <c r="BH161" s="219">
        <f>IF(N161="sníž. přenesená",J161,0)</f>
        <v>0</v>
      </c>
      <c r="BI161" s="219">
        <f>IF(N161="nulová",J161,0)</f>
        <v>0</v>
      </c>
      <c r="BJ161" s="20" t="s">
        <v>80</v>
      </c>
      <c r="BK161" s="219">
        <f>ROUND(I161*H161,2)</f>
        <v>0</v>
      </c>
      <c r="BL161" s="20" t="s">
        <v>148</v>
      </c>
      <c r="BM161" s="218" t="s">
        <v>224</v>
      </c>
    </row>
    <row r="162" s="2" customFormat="1">
      <c r="A162" s="41"/>
      <c r="B162" s="42"/>
      <c r="C162" s="43"/>
      <c r="D162" s="220" t="s">
        <v>150</v>
      </c>
      <c r="E162" s="43"/>
      <c r="F162" s="221" t="s">
        <v>225</v>
      </c>
      <c r="G162" s="43"/>
      <c r="H162" s="43"/>
      <c r="I162" s="222"/>
      <c r="J162" s="43"/>
      <c r="K162" s="43"/>
      <c r="L162" s="47"/>
      <c r="M162" s="223"/>
      <c r="N162" s="224"/>
      <c r="O162" s="87"/>
      <c r="P162" s="87"/>
      <c r="Q162" s="87"/>
      <c r="R162" s="87"/>
      <c r="S162" s="87"/>
      <c r="T162" s="88"/>
      <c r="U162" s="41"/>
      <c r="V162" s="41"/>
      <c r="W162" s="41"/>
      <c r="X162" s="41"/>
      <c r="Y162" s="41"/>
      <c r="Z162" s="41"/>
      <c r="AA162" s="41"/>
      <c r="AB162" s="41"/>
      <c r="AC162" s="41"/>
      <c r="AD162" s="41"/>
      <c r="AE162" s="41"/>
      <c r="AT162" s="20" t="s">
        <v>150</v>
      </c>
      <c r="AU162" s="20" t="s">
        <v>82</v>
      </c>
    </row>
    <row r="163" s="14" customFormat="1">
      <c r="A163" s="14"/>
      <c r="B163" s="236"/>
      <c r="C163" s="237"/>
      <c r="D163" s="227" t="s">
        <v>152</v>
      </c>
      <c r="E163" s="238" t="s">
        <v>19</v>
      </c>
      <c r="F163" s="239" t="s">
        <v>226</v>
      </c>
      <c r="G163" s="237"/>
      <c r="H163" s="240">
        <v>10.368</v>
      </c>
      <c r="I163" s="241"/>
      <c r="J163" s="237"/>
      <c r="K163" s="237"/>
      <c r="L163" s="242"/>
      <c r="M163" s="243"/>
      <c r="N163" s="244"/>
      <c r="O163" s="244"/>
      <c r="P163" s="244"/>
      <c r="Q163" s="244"/>
      <c r="R163" s="244"/>
      <c r="S163" s="244"/>
      <c r="T163" s="245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46" t="s">
        <v>152</v>
      </c>
      <c r="AU163" s="246" t="s">
        <v>82</v>
      </c>
      <c r="AV163" s="14" t="s">
        <v>82</v>
      </c>
      <c r="AW163" s="14" t="s">
        <v>33</v>
      </c>
      <c r="AX163" s="14" t="s">
        <v>72</v>
      </c>
      <c r="AY163" s="246" t="s">
        <v>141</v>
      </c>
    </row>
    <row r="164" s="14" customFormat="1">
      <c r="A164" s="14"/>
      <c r="B164" s="236"/>
      <c r="C164" s="237"/>
      <c r="D164" s="227" t="s">
        <v>152</v>
      </c>
      <c r="E164" s="238" t="s">
        <v>19</v>
      </c>
      <c r="F164" s="239" t="s">
        <v>227</v>
      </c>
      <c r="G164" s="237"/>
      <c r="H164" s="240">
        <v>10.710000000000001</v>
      </c>
      <c r="I164" s="241"/>
      <c r="J164" s="237"/>
      <c r="K164" s="237"/>
      <c r="L164" s="242"/>
      <c r="M164" s="243"/>
      <c r="N164" s="244"/>
      <c r="O164" s="244"/>
      <c r="P164" s="244"/>
      <c r="Q164" s="244"/>
      <c r="R164" s="244"/>
      <c r="S164" s="244"/>
      <c r="T164" s="245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46" t="s">
        <v>152</v>
      </c>
      <c r="AU164" s="246" t="s">
        <v>82</v>
      </c>
      <c r="AV164" s="14" t="s">
        <v>82</v>
      </c>
      <c r="AW164" s="14" t="s">
        <v>33</v>
      </c>
      <c r="AX164" s="14" t="s">
        <v>72</v>
      </c>
      <c r="AY164" s="246" t="s">
        <v>141</v>
      </c>
    </row>
    <row r="165" s="14" customFormat="1">
      <c r="A165" s="14"/>
      <c r="B165" s="236"/>
      <c r="C165" s="237"/>
      <c r="D165" s="227" t="s">
        <v>152</v>
      </c>
      <c r="E165" s="238" t="s">
        <v>19</v>
      </c>
      <c r="F165" s="239" t="s">
        <v>228</v>
      </c>
      <c r="G165" s="237"/>
      <c r="H165" s="240">
        <v>17.652000000000001</v>
      </c>
      <c r="I165" s="241"/>
      <c r="J165" s="237"/>
      <c r="K165" s="237"/>
      <c r="L165" s="242"/>
      <c r="M165" s="243"/>
      <c r="N165" s="244"/>
      <c r="O165" s="244"/>
      <c r="P165" s="244"/>
      <c r="Q165" s="244"/>
      <c r="R165" s="244"/>
      <c r="S165" s="244"/>
      <c r="T165" s="245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46" t="s">
        <v>152</v>
      </c>
      <c r="AU165" s="246" t="s">
        <v>82</v>
      </c>
      <c r="AV165" s="14" t="s">
        <v>82</v>
      </c>
      <c r="AW165" s="14" t="s">
        <v>33</v>
      </c>
      <c r="AX165" s="14" t="s">
        <v>72</v>
      </c>
      <c r="AY165" s="246" t="s">
        <v>141</v>
      </c>
    </row>
    <row r="166" s="15" customFormat="1">
      <c r="A166" s="15"/>
      <c r="B166" s="247"/>
      <c r="C166" s="248"/>
      <c r="D166" s="227" t="s">
        <v>152</v>
      </c>
      <c r="E166" s="249" t="s">
        <v>19</v>
      </c>
      <c r="F166" s="250" t="s">
        <v>157</v>
      </c>
      <c r="G166" s="248"/>
      <c r="H166" s="251">
        <v>38.730000000000004</v>
      </c>
      <c r="I166" s="252"/>
      <c r="J166" s="248"/>
      <c r="K166" s="248"/>
      <c r="L166" s="253"/>
      <c r="M166" s="254"/>
      <c r="N166" s="255"/>
      <c r="O166" s="255"/>
      <c r="P166" s="255"/>
      <c r="Q166" s="255"/>
      <c r="R166" s="255"/>
      <c r="S166" s="255"/>
      <c r="T166" s="256"/>
      <c r="U166" s="15"/>
      <c r="V166" s="15"/>
      <c r="W166" s="15"/>
      <c r="X166" s="15"/>
      <c r="Y166" s="15"/>
      <c r="Z166" s="15"/>
      <c r="AA166" s="15"/>
      <c r="AB166" s="15"/>
      <c r="AC166" s="15"/>
      <c r="AD166" s="15"/>
      <c r="AE166" s="15"/>
      <c r="AT166" s="257" t="s">
        <v>152</v>
      </c>
      <c r="AU166" s="257" t="s">
        <v>82</v>
      </c>
      <c r="AV166" s="15" t="s">
        <v>158</v>
      </c>
      <c r="AW166" s="15" t="s">
        <v>33</v>
      </c>
      <c r="AX166" s="15" t="s">
        <v>80</v>
      </c>
      <c r="AY166" s="257" t="s">
        <v>141</v>
      </c>
    </row>
    <row r="167" s="2" customFormat="1" ht="24.15" customHeight="1">
      <c r="A167" s="41"/>
      <c r="B167" s="42"/>
      <c r="C167" s="207" t="s">
        <v>229</v>
      </c>
      <c r="D167" s="207" t="s">
        <v>143</v>
      </c>
      <c r="E167" s="208" t="s">
        <v>230</v>
      </c>
      <c r="F167" s="209" t="s">
        <v>231</v>
      </c>
      <c r="G167" s="210" t="s">
        <v>216</v>
      </c>
      <c r="H167" s="211">
        <v>38.729999999999997</v>
      </c>
      <c r="I167" s="212"/>
      <c r="J167" s="213">
        <f>ROUND(I167*H167,2)</f>
        <v>0</v>
      </c>
      <c r="K167" s="209" t="s">
        <v>147</v>
      </c>
      <c r="L167" s="47"/>
      <c r="M167" s="214" t="s">
        <v>19</v>
      </c>
      <c r="N167" s="215" t="s">
        <v>43</v>
      </c>
      <c r="O167" s="87"/>
      <c r="P167" s="216">
        <f>O167*H167</f>
        <v>0</v>
      </c>
      <c r="Q167" s="216">
        <v>0</v>
      </c>
      <c r="R167" s="216">
        <f>Q167*H167</f>
        <v>0</v>
      </c>
      <c r="S167" s="216">
        <v>0</v>
      </c>
      <c r="T167" s="217">
        <f>S167*H167</f>
        <v>0</v>
      </c>
      <c r="U167" s="41"/>
      <c r="V167" s="41"/>
      <c r="W167" s="41"/>
      <c r="X167" s="41"/>
      <c r="Y167" s="41"/>
      <c r="Z167" s="41"/>
      <c r="AA167" s="41"/>
      <c r="AB167" s="41"/>
      <c r="AC167" s="41"/>
      <c r="AD167" s="41"/>
      <c r="AE167" s="41"/>
      <c r="AR167" s="218" t="s">
        <v>148</v>
      </c>
      <c r="AT167" s="218" t="s">
        <v>143</v>
      </c>
      <c r="AU167" s="218" t="s">
        <v>82</v>
      </c>
      <c r="AY167" s="20" t="s">
        <v>141</v>
      </c>
      <c r="BE167" s="219">
        <f>IF(N167="základní",J167,0)</f>
        <v>0</v>
      </c>
      <c r="BF167" s="219">
        <f>IF(N167="snížená",J167,0)</f>
        <v>0</v>
      </c>
      <c r="BG167" s="219">
        <f>IF(N167="zákl. přenesená",J167,0)</f>
        <v>0</v>
      </c>
      <c r="BH167" s="219">
        <f>IF(N167="sníž. přenesená",J167,0)</f>
        <v>0</v>
      </c>
      <c r="BI167" s="219">
        <f>IF(N167="nulová",J167,0)</f>
        <v>0</v>
      </c>
      <c r="BJ167" s="20" t="s">
        <v>80</v>
      </c>
      <c r="BK167" s="219">
        <f>ROUND(I167*H167,2)</f>
        <v>0</v>
      </c>
      <c r="BL167" s="20" t="s">
        <v>148</v>
      </c>
      <c r="BM167" s="218" t="s">
        <v>232</v>
      </c>
    </row>
    <row r="168" s="2" customFormat="1">
      <c r="A168" s="41"/>
      <c r="B168" s="42"/>
      <c r="C168" s="43"/>
      <c r="D168" s="220" t="s">
        <v>150</v>
      </c>
      <c r="E168" s="43"/>
      <c r="F168" s="221" t="s">
        <v>233</v>
      </c>
      <c r="G168" s="43"/>
      <c r="H168" s="43"/>
      <c r="I168" s="222"/>
      <c r="J168" s="43"/>
      <c r="K168" s="43"/>
      <c r="L168" s="47"/>
      <c r="M168" s="223"/>
      <c r="N168" s="224"/>
      <c r="O168" s="87"/>
      <c r="P168" s="87"/>
      <c r="Q168" s="87"/>
      <c r="R168" s="87"/>
      <c r="S168" s="87"/>
      <c r="T168" s="88"/>
      <c r="U168" s="41"/>
      <c r="V168" s="41"/>
      <c r="W168" s="41"/>
      <c r="X168" s="41"/>
      <c r="Y168" s="41"/>
      <c r="Z168" s="41"/>
      <c r="AA168" s="41"/>
      <c r="AB168" s="41"/>
      <c r="AC168" s="41"/>
      <c r="AD168" s="41"/>
      <c r="AE168" s="41"/>
      <c r="AT168" s="20" t="s">
        <v>150</v>
      </c>
      <c r="AU168" s="20" t="s">
        <v>82</v>
      </c>
    </row>
    <row r="169" s="2" customFormat="1" ht="21.75" customHeight="1">
      <c r="A169" s="41"/>
      <c r="B169" s="42"/>
      <c r="C169" s="207" t="s">
        <v>8</v>
      </c>
      <c r="D169" s="207" t="s">
        <v>143</v>
      </c>
      <c r="E169" s="208" t="s">
        <v>234</v>
      </c>
      <c r="F169" s="209" t="s">
        <v>235</v>
      </c>
      <c r="G169" s="210" t="s">
        <v>216</v>
      </c>
      <c r="H169" s="211">
        <v>38.729999999999997</v>
      </c>
      <c r="I169" s="212"/>
      <c r="J169" s="213">
        <f>ROUND(I169*H169,2)</f>
        <v>0</v>
      </c>
      <c r="K169" s="209" t="s">
        <v>147</v>
      </c>
      <c r="L169" s="47"/>
      <c r="M169" s="214" t="s">
        <v>19</v>
      </c>
      <c r="N169" s="215" t="s">
        <v>43</v>
      </c>
      <c r="O169" s="87"/>
      <c r="P169" s="216">
        <f>O169*H169</f>
        <v>0</v>
      </c>
      <c r="Q169" s="216">
        <v>0.00079000000000000001</v>
      </c>
      <c r="R169" s="216">
        <f>Q169*H169</f>
        <v>0.030596699999999998</v>
      </c>
      <c r="S169" s="216">
        <v>0</v>
      </c>
      <c r="T169" s="217">
        <f>S169*H169</f>
        <v>0</v>
      </c>
      <c r="U169" s="41"/>
      <c r="V169" s="41"/>
      <c r="W169" s="41"/>
      <c r="X169" s="41"/>
      <c r="Y169" s="41"/>
      <c r="Z169" s="41"/>
      <c r="AA169" s="41"/>
      <c r="AB169" s="41"/>
      <c r="AC169" s="41"/>
      <c r="AD169" s="41"/>
      <c r="AE169" s="41"/>
      <c r="AR169" s="218" t="s">
        <v>148</v>
      </c>
      <c r="AT169" s="218" t="s">
        <v>143</v>
      </c>
      <c r="AU169" s="218" t="s">
        <v>82</v>
      </c>
      <c r="AY169" s="20" t="s">
        <v>141</v>
      </c>
      <c r="BE169" s="219">
        <f>IF(N169="základní",J169,0)</f>
        <v>0</v>
      </c>
      <c r="BF169" s="219">
        <f>IF(N169="snížená",J169,0)</f>
        <v>0</v>
      </c>
      <c r="BG169" s="219">
        <f>IF(N169="zákl. přenesená",J169,0)</f>
        <v>0</v>
      </c>
      <c r="BH169" s="219">
        <f>IF(N169="sníž. přenesená",J169,0)</f>
        <v>0</v>
      </c>
      <c r="BI169" s="219">
        <f>IF(N169="nulová",J169,0)</f>
        <v>0</v>
      </c>
      <c r="BJ169" s="20" t="s">
        <v>80</v>
      </c>
      <c r="BK169" s="219">
        <f>ROUND(I169*H169,2)</f>
        <v>0</v>
      </c>
      <c r="BL169" s="20" t="s">
        <v>148</v>
      </c>
      <c r="BM169" s="218" t="s">
        <v>236</v>
      </c>
    </row>
    <row r="170" s="2" customFormat="1">
      <c r="A170" s="41"/>
      <c r="B170" s="42"/>
      <c r="C170" s="43"/>
      <c r="D170" s="220" t="s">
        <v>150</v>
      </c>
      <c r="E170" s="43"/>
      <c r="F170" s="221" t="s">
        <v>237</v>
      </c>
      <c r="G170" s="43"/>
      <c r="H170" s="43"/>
      <c r="I170" s="222"/>
      <c r="J170" s="43"/>
      <c r="K170" s="43"/>
      <c r="L170" s="47"/>
      <c r="M170" s="223"/>
      <c r="N170" s="224"/>
      <c r="O170" s="87"/>
      <c r="P170" s="87"/>
      <c r="Q170" s="87"/>
      <c r="R170" s="87"/>
      <c r="S170" s="87"/>
      <c r="T170" s="88"/>
      <c r="U170" s="41"/>
      <c r="V170" s="41"/>
      <c r="W170" s="41"/>
      <c r="X170" s="41"/>
      <c r="Y170" s="41"/>
      <c r="Z170" s="41"/>
      <c r="AA170" s="41"/>
      <c r="AB170" s="41"/>
      <c r="AC170" s="41"/>
      <c r="AD170" s="41"/>
      <c r="AE170" s="41"/>
      <c r="AT170" s="20" t="s">
        <v>150</v>
      </c>
      <c r="AU170" s="20" t="s">
        <v>82</v>
      </c>
    </row>
    <row r="171" s="14" customFormat="1">
      <c r="A171" s="14"/>
      <c r="B171" s="236"/>
      <c r="C171" s="237"/>
      <c r="D171" s="227" t="s">
        <v>152</v>
      </c>
      <c r="E171" s="238" t="s">
        <v>19</v>
      </c>
      <c r="F171" s="239" t="s">
        <v>226</v>
      </c>
      <c r="G171" s="237"/>
      <c r="H171" s="240">
        <v>10.368</v>
      </c>
      <c r="I171" s="241"/>
      <c r="J171" s="237"/>
      <c r="K171" s="237"/>
      <c r="L171" s="242"/>
      <c r="M171" s="243"/>
      <c r="N171" s="244"/>
      <c r="O171" s="244"/>
      <c r="P171" s="244"/>
      <c r="Q171" s="244"/>
      <c r="R171" s="244"/>
      <c r="S171" s="244"/>
      <c r="T171" s="245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46" t="s">
        <v>152</v>
      </c>
      <c r="AU171" s="246" t="s">
        <v>82</v>
      </c>
      <c r="AV171" s="14" t="s">
        <v>82</v>
      </c>
      <c r="AW171" s="14" t="s">
        <v>33</v>
      </c>
      <c r="AX171" s="14" t="s">
        <v>72</v>
      </c>
      <c r="AY171" s="246" t="s">
        <v>141</v>
      </c>
    </row>
    <row r="172" s="14" customFormat="1">
      <c r="A172" s="14"/>
      <c r="B172" s="236"/>
      <c r="C172" s="237"/>
      <c r="D172" s="227" t="s">
        <v>152</v>
      </c>
      <c r="E172" s="238" t="s">
        <v>19</v>
      </c>
      <c r="F172" s="239" t="s">
        <v>227</v>
      </c>
      <c r="G172" s="237"/>
      <c r="H172" s="240">
        <v>10.710000000000001</v>
      </c>
      <c r="I172" s="241"/>
      <c r="J172" s="237"/>
      <c r="K172" s="237"/>
      <c r="L172" s="242"/>
      <c r="M172" s="243"/>
      <c r="N172" s="244"/>
      <c r="O172" s="244"/>
      <c r="P172" s="244"/>
      <c r="Q172" s="244"/>
      <c r="R172" s="244"/>
      <c r="S172" s="244"/>
      <c r="T172" s="245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46" t="s">
        <v>152</v>
      </c>
      <c r="AU172" s="246" t="s">
        <v>82</v>
      </c>
      <c r="AV172" s="14" t="s">
        <v>82</v>
      </c>
      <c r="AW172" s="14" t="s">
        <v>33</v>
      </c>
      <c r="AX172" s="14" t="s">
        <v>72</v>
      </c>
      <c r="AY172" s="246" t="s">
        <v>141</v>
      </c>
    </row>
    <row r="173" s="14" customFormat="1">
      <c r="A173" s="14"/>
      <c r="B173" s="236"/>
      <c r="C173" s="237"/>
      <c r="D173" s="227" t="s">
        <v>152</v>
      </c>
      <c r="E173" s="238" t="s">
        <v>19</v>
      </c>
      <c r="F173" s="239" t="s">
        <v>228</v>
      </c>
      <c r="G173" s="237"/>
      <c r="H173" s="240">
        <v>17.652000000000001</v>
      </c>
      <c r="I173" s="241"/>
      <c r="J173" s="237"/>
      <c r="K173" s="237"/>
      <c r="L173" s="242"/>
      <c r="M173" s="243"/>
      <c r="N173" s="244"/>
      <c r="O173" s="244"/>
      <c r="P173" s="244"/>
      <c r="Q173" s="244"/>
      <c r="R173" s="244"/>
      <c r="S173" s="244"/>
      <c r="T173" s="245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46" t="s">
        <v>152</v>
      </c>
      <c r="AU173" s="246" t="s">
        <v>82</v>
      </c>
      <c r="AV173" s="14" t="s">
        <v>82</v>
      </c>
      <c r="AW173" s="14" t="s">
        <v>33</v>
      </c>
      <c r="AX173" s="14" t="s">
        <v>72</v>
      </c>
      <c r="AY173" s="246" t="s">
        <v>141</v>
      </c>
    </row>
    <row r="174" s="15" customFormat="1">
      <c r="A174" s="15"/>
      <c r="B174" s="247"/>
      <c r="C174" s="248"/>
      <c r="D174" s="227" t="s">
        <v>152</v>
      </c>
      <c r="E174" s="249" t="s">
        <v>19</v>
      </c>
      <c r="F174" s="250" t="s">
        <v>157</v>
      </c>
      <c r="G174" s="248"/>
      <c r="H174" s="251">
        <v>38.730000000000004</v>
      </c>
      <c r="I174" s="252"/>
      <c r="J174" s="248"/>
      <c r="K174" s="248"/>
      <c r="L174" s="253"/>
      <c r="M174" s="254"/>
      <c r="N174" s="255"/>
      <c r="O174" s="255"/>
      <c r="P174" s="255"/>
      <c r="Q174" s="255"/>
      <c r="R174" s="255"/>
      <c r="S174" s="255"/>
      <c r="T174" s="256"/>
      <c r="U174" s="15"/>
      <c r="V174" s="15"/>
      <c r="W174" s="15"/>
      <c r="X174" s="15"/>
      <c r="Y174" s="15"/>
      <c r="Z174" s="15"/>
      <c r="AA174" s="15"/>
      <c r="AB174" s="15"/>
      <c r="AC174" s="15"/>
      <c r="AD174" s="15"/>
      <c r="AE174" s="15"/>
      <c r="AT174" s="257" t="s">
        <v>152</v>
      </c>
      <c r="AU174" s="257" t="s">
        <v>82</v>
      </c>
      <c r="AV174" s="15" t="s">
        <v>158</v>
      </c>
      <c r="AW174" s="15" t="s">
        <v>33</v>
      </c>
      <c r="AX174" s="15" t="s">
        <v>80</v>
      </c>
      <c r="AY174" s="257" t="s">
        <v>141</v>
      </c>
    </row>
    <row r="175" s="2" customFormat="1" ht="24.15" customHeight="1">
      <c r="A175" s="41"/>
      <c r="B175" s="42"/>
      <c r="C175" s="207" t="s">
        <v>238</v>
      </c>
      <c r="D175" s="207" t="s">
        <v>143</v>
      </c>
      <c r="E175" s="208" t="s">
        <v>239</v>
      </c>
      <c r="F175" s="209" t="s">
        <v>240</v>
      </c>
      <c r="G175" s="210" t="s">
        <v>216</v>
      </c>
      <c r="H175" s="211">
        <v>38.729999999999997</v>
      </c>
      <c r="I175" s="212"/>
      <c r="J175" s="213">
        <f>ROUND(I175*H175,2)</f>
        <v>0</v>
      </c>
      <c r="K175" s="209" t="s">
        <v>147</v>
      </c>
      <c r="L175" s="47"/>
      <c r="M175" s="214" t="s">
        <v>19</v>
      </c>
      <c r="N175" s="215" t="s">
        <v>43</v>
      </c>
      <c r="O175" s="87"/>
      <c r="P175" s="216">
        <f>O175*H175</f>
        <v>0</v>
      </c>
      <c r="Q175" s="216">
        <v>0</v>
      </c>
      <c r="R175" s="216">
        <f>Q175*H175</f>
        <v>0</v>
      </c>
      <c r="S175" s="216">
        <v>0</v>
      </c>
      <c r="T175" s="217">
        <f>S175*H175</f>
        <v>0</v>
      </c>
      <c r="U175" s="41"/>
      <c r="V175" s="41"/>
      <c r="W175" s="41"/>
      <c r="X175" s="41"/>
      <c r="Y175" s="41"/>
      <c r="Z175" s="41"/>
      <c r="AA175" s="41"/>
      <c r="AB175" s="41"/>
      <c r="AC175" s="41"/>
      <c r="AD175" s="41"/>
      <c r="AE175" s="41"/>
      <c r="AR175" s="218" t="s">
        <v>148</v>
      </c>
      <c r="AT175" s="218" t="s">
        <v>143</v>
      </c>
      <c r="AU175" s="218" t="s">
        <v>82</v>
      </c>
      <c r="AY175" s="20" t="s">
        <v>141</v>
      </c>
      <c r="BE175" s="219">
        <f>IF(N175="základní",J175,0)</f>
        <v>0</v>
      </c>
      <c r="BF175" s="219">
        <f>IF(N175="snížená",J175,0)</f>
        <v>0</v>
      </c>
      <c r="BG175" s="219">
        <f>IF(N175="zákl. přenesená",J175,0)</f>
        <v>0</v>
      </c>
      <c r="BH175" s="219">
        <f>IF(N175="sníž. přenesená",J175,0)</f>
        <v>0</v>
      </c>
      <c r="BI175" s="219">
        <f>IF(N175="nulová",J175,0)</f>
        <v>0</v>
      </c>
      <c r="BJ175" s="20" t="s">
        <v>80</v>
      </c>
      <c r="BK175" s="219">
        <f>ROUND(I175*H175,2)</f>
        <v>0</v>
      </c>
      <c r="BL175" s="20" t="s">
        <v>148</v>
      </c>
      <c r="BM175" s="218" t="s">
        <v>241</v>
      </c>
    </row>
    <row r="176" s="2" customFormat="1">
      <c r="A176" s="41"/>
      <c r="B176" s="42"/>
      <c r="C176" s="43"/>
      <c r="D176" s="220" t="s">
        <v>150</v>
      </c>
      <c r="E176" s="43"/>
      <c r="F176" s="221" t="s">
        <v>242</v>
      </c>
      <c r="G176" s="43"/>
      <c r="H176" s="43"/>
      <c r="I176" s="222"/>
      <c r="J176" s="43"/>
      <c r="K176" s="43"/>
      <c r="L176" s="47"/>
      <c r="M176" s="223"/>
      <c r="N176" s="224"/>
      <c r="O176" s="87"/>
      <c r="P176" s="87"/>
      <c r="Q176" s="87"/>
      <c r="R176" s="87"/>
      <c r="S176" s="87"/>
      <c r="T176" s="88"/>
      <c r="U176" s="41"/>
      <c r="V176" s="41"/>
      <c r="W176" s="41"/>
      <c r="X176" s="41"/>
      <c r="Y176" s="41"/>
      <c r="Z176" s="41"/>
      <c r="AA176" s="41"/>
      <c r="AB176" s="41"/>
      <c r="AC176" s="41"/>
      <c r="AD176" s="41"/>
      <c r="AE176" s="41"/>
      <c r="AT176" s="20" t="s">
        <v>150</v>
      </c>
      <c r="AU176" s="20" t="s">
        <v>82</v>
      </c>
    </row>
    <row r="177" s="12" customFormat="1" ht="22.8" customHeight="1">
      <c r="A177" s="12"/>
      <c r="B177" s="191"/>
      <c r="C177" s="192"/>
      <c r="D177" s="193" t="s">
        <v>71</v>
      </c>
      <c r="E177" s="205" t="s">
        <v>229</v>
      </c>
      <c r="F177" s="205" t="s">
        <v>243</v>
      </c>
      <c r="G177" s="192"/>
      <c r="H177" s="192"/>
      <c r="I177" s="195"/>
      <c r="J177" s="206">
        <f>BK177</f>
        <v>0</v>
      </c>
      <c r="K177" s="192"/>
      <c r="L177" s="197"/>
      <c r="M177" s="198"/>
      <c r="N177" s="199"/>
      <c r="O177" s="199"/>
      <c r="P177" s="200">
        <f>SUM(P178:P198)</f>
        <v>0</v>
      </c>
      <c r="Q177" s="199"/>
      <c r="R177" s="200">
        <f>SUM(R178:R198)</f>
        <v>0</v>
      </c>
      <c r="S177" s="199"/>
      <c r="T177" s="201">
        <f>SUM(T178:T198)</f>
        <v>60.47999999999999</v>
      </c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R177" s="202" t="s">
        <v>80</v>
      </c>
      <c r="AT177" s="203" t="s">
        <v>71</v>
      </c>
      <c r="AU177" s="203" t="s">
        <v>80</v>
      </c>
      <c r="AY177" s="202" t="s">
        <v>141</v>
      </c>
      <c r="BK177" s="204">
        <f>SUM(BK178:BK198)</f>
        <v>0</v>
      </c>
    </row>
    <row r="178" s="2" customFormat="1" ht="16.5" customHeight="1">
      <c r="A178" s="41"/>
      <c r="B178" s="42"/>
      <c r="C178" s="207" t="s">
        <v>244</v>
      </c>
      <c r="D178" s="207" t="s">
        <v>143</v>
      </c>
      <c r="E178" s="208" t="s">
        <v>245</v>
      </c>
      <c r="F178" s="209" t="s">
        <v>246</v>
      </c>
      <c r="G178" s="210" t="s">
        <v>247</v>
      </c>
      <c r="H178" s="211">
        <v>29.600000000000001</v>
      </c>
      <c r="I178" s="212"/>
      <c r="J178" s="213">
        <f>ROUND(I178*H178,2)</f>
        <v>0</v>
      </c>
      <c r="K178" s="209" t="s">
        <v>147</v>
      </c>
      <c r="L178" s="47"/>
      <c r="M178" s="214" t="s">
        <v>19</v>
      </c>
      <c r="N178" s="215" t="s">
        <v>43</v>
      </c>
      <c r="O178" s="87"/>
      <c r="P178" s="216">
        <f>O178*H178</f>
        <v>0</v>
      </c>
      <c r="Q178" s="216">
        <v>0</v>
      </c>
      <c r="R178" s="216">
        <f>Q178*H178</f>
        <v>0</v>
      </c>
      <c r="S178" s="216">
        <v>0</v>
      </c>
      <c r="T178" s="217">
        <f>S178*H178</f>
        <v>0</v>
      </c>
      <c r="U178" s="41"/>
      <c r="V178" s="41"/>
      <c r="W178" s="41"/>
      <c r="X178" s="41"/>
      <c r="Y178" s="41"/>
      <c r="Z178" s="41"/>
      <c r="AA178" s="41"/>
      <c r="AB178" s="41"/>
      <c r="AC178" s="41"/>
      <c r="AD178" s="41"/>
      <c r="AE178" s="41"/>
      <c r="AR178" s="218" t="s">
        <v>148</v>
      </c>
      <c r="AT178" s="218" t="s">
        <v>143</v>
      </c>
      <c r="AU178" s="218" t="s">
        <v>82</v>
      </c>
      <c r="AY178" s="20" t="s">
        <v>141</v>
      </c>
      <c r="BE178" s="219">
        <f>IF(N178="základní",J178,0)</f>
        <v>0</v>
      </c>
      <c r="BF178" s="219">
        <f>IF(N178="snížená",J178,0)</f>
        <v>0</v>
      </c>
      <c r="BG178" s="219">
        <f>IF(N178="zákl. přenesená",J178,0)</f>
        <v>0</v>
      </c>
      <c r="BH178" s="219">
        <f>IF(N178="sníž. přenesená",J178,0)</f>
        <v>0</v>
      </c>
      <c r="BI178" s="219">
        <f>IF(N178="nulová",J178,0)</f>
        <v>0</v>
      </c>
      <c r="BJ178" s="20" t="s">
        <v>80</v>
      </c>
      <c r="BK178" s="219">
        <f>ROUND(I178*H178,2)</f>
        <v>0</v>
      </c>
      <c r="BL178" s="20" t="s">
        <v>148</v>
      </c>
      <c r="BM178" s="218" t="s">
        <v>248</v>
      </c>
    </row>
    <row r="179" s="2" customFormat="1">
      <c r="A179" s="41"/>
      <c r="B179" s="42"/>
      <c r="C179" s="43"/>
      <c r="D179" s="220" t="s">
        <v>150</v>
      </c>
      <c r="E179" s="43"/>
      <c r="F179" s="221" t="s">
        <v>249</v>
      </c>
      <c r="G179" s="43"/>
      <c r="H179" s="43"/>
      <c r="I179" s="222"/>
      <c r="J179" s="43"/>
      <c r="K179" s="43"/>
      <c r="L179" s="47"/>
      <c r="M179" s="223"/>
      <c r="N179" s="224"/>
      <c r="O179" s="87"/>
      <c r="P179" s="87"/>
      <c r="Q179" s="87"/>
      <c r="R179" s="87"/>
      <c r="S179" s="87"/>
      <c r="T179" s="88"/>
      <c r="U179" s="41"/>
      <c r="V179" s="41"/>
      <c r="W179" s="41"/>
      <c r="X179" s="41"/>
      <c r="Y179" s="41"/>
      <c r="Z179" s="41"/>
      <c r="AA179" s="41"/>
      <c r="AB179" s="41"/>
      <c r="AC179" s="41"/>
      <c r="AD179" s="41"/>
      <c r="AE179" s="41"/>
      <c r="AT179" s="20" t="s">
        <v>150</v>
      </c>
      <c r="AU179" s="20" t="s">
        <v>82</v>
      </c>
    </row>
    <row r="180" s="14" customFormat="1">
      <c r="A180" s="14"/>
      <c r="B180" s="236"/>
      <c r="C180" s="237"/>
      <c r="D180" s="227" t="s">
        <v>152</v>
      </c>
      <c r="E180" s="238" t="s">
        <v>19</v>
      </c>
      <c r="F180" s="239" t="s">
        <v>250</v>
      </c>
      <c r="G180" s="237"/>
      <c r="H180" s="240">
        <v>29.600000000000001</v>
      </c>
      <c r="I180" s="241"/>
      <c r="J180" s="237"/>
      <c r="K180" s="237"/>
      <c r="L180" s="242"/>
      <c r="M180" s="243"/>
      <c r="N180" s="244"/>
      <c r="O180" s="244"/>
      <c r="P180" s="244"/>
      <c r="Q180" s="244"/>
      <c r="R180" s="244"/>
      <c r="S180" s="244"/>
      <c r="T180" s="245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46" t="s">
        <v>152</v>
      </c>
      <c r="AU180" s="246" t="s">
        <v>82</v>
      </c>
      <c r="AV180" s="14" t="s">
        <v>82</v>
      </c>
      <c r="AW180" s="14" t="s">
        <v>33</v>
      </c>
      <c r="AX180" s="14" t="s">
        <v>72</v>
      </c>
      <c r="AY180" s="246" t="s">
        <v>141</v>
      </c>
    </row>
    <row r="181" s="15" customFormat="1">
      <c r="A181" s="15"/>
      <c r="B181" s="247"/>
      <c r="C181" s="248"/>
      <c r="D181" s="227" t="s">
        <v>152</v>
      </c>
      <c r="E181" s="249" t="s">
        <v>19</v>
      </c>
      <c r="F181" s="250" t="s">
        <v>157</v>
      </c>
      <c r="G181" s="248"/>
      <c r="H181" s="251">
        <v>29.600000000000001</v>
      </c>
      <c r="I181" s="252"/>
      <c r="J181" s="248"/>
      <c r="K181" s="248"/>
      <c r="L181" s="253"/>
      <c r="M181" s="254"/>
      <c r="N181" s="255"/>
      <c r="O181" s="255"/>
      <c r="P181" s="255"/>
      <c r="Q181" s="255"/>
      <c r="R181" s="255"/>
      <c r="S181" s="255"/>
      <c r="T181" s="256"/>
      <c r="U181" s="15"/>
      <c r="V181" s="15"/>
      <c r="W181" s="15"/>
      <c r="X181" s="15"/>
      <c r="Y181" s="15"/>
      <c r="Z181" s="15"/>
      <c r="AA181" s="15"/>
      <c r="AB181" s="15"/>
      <c r="AC181" s="15"/>
      <c r="AD181" s="15"/>
      <c r="AE181" s="15"/>
      <c r="AT181" s="257" t="s">
        <v>152</v>
      </c>
      <c r="AU181" s="257" t="s">
        <v>82</v>
      </c>
      <c r="AV181" s="15" t="s">
        <v>158</v>
      </c>
      <c r="AW181" s="15" t="s">
        <v>33</v>
      </c>
      <c r="AX181" s="15" t="s">
        <v>80</v>
      </c>
      <c r="AY181" s="257" t="s">
        <v>141</v>
      </c>
    </row>
    <row r="182" s="2" customFormat="1" ht="37.8" customHeight="1">
      <c r="A182" s="41"/>
      <c r="B182" s="42"/>
      <c r="C182" s="207" t="s">
        <v>251</v>
      </c>
      <c r="D182" s="207" t="s">
        <v>143</v>
      </c>
      <c r="E182" s="208" t="s">
        <v>252</v>
      </c>
      <c r="F182" s="209" t="s">
        <v>253</v>
      </c>
      <c r="G182" s="210" t="s">
        <v>216</v>
      </c>
      <c r="H182" s="211">
        <v>75.599999999999994</v>
      </c>
      <c r="I182" s="212"/>
      <c r="J182" s="213">
        <f>ROUND(I182*H182,2)</f>
        <v>0</v>
      </c>
      <c r="K182" s="209" t="s">
        <v>147</v>
      </c>
      <c r="L182" s="47"/>
      <c r="M182" s="214" t="s">
        <v>19</v>
      </c>
      <c r="N182" s="215" t="s">
        <v>43</v>
      </c>
      <c r="O182" s="87"/>
      <c r="P182" s="216">
        <f>O182*H182</f>
        <v>0</v>
      </c>
      <c r="Q182" s="216">
        <v>0</v>
      </c>
      <c r="R182" s="216">
        <f>Q182*H182</f>
        <v>0</v>
      </c>
      <c r="S182" s="216">
        <v>0.22</v>
      </c>
      <c r="T182" s="217">
        <f>S182*H182</f>
        <v>16.631999999999998</v>
      </c>
      <c r="U182" s="41"/>
      <c r="V182" s="41"/>
      <c r="W182" s="41"/>
      <c r="X182" s="41"/>
      <c r="Y182" s="41"/>
      <c r="Z182" s="41"/>
      <c r="AA182" s="41"/>
      <c r="AB182" s="41"/>
      <c r="AC182" s="41"/>
      <c r="AD182" s="41"/>
      <c r="AE182" s="41"/>
      <c r="AR182" s="218" t="s">
        <v>148</v>
      </c>
      <c r="AT182" s="218" t="s">
        <v>143</v>
      </c>
      <c r="AU182" s="218" t="s">
        <v>82</v>
      </c>
      <c r="AY182" s="20" t="s">
        <v>141</v>
      </c>
      <c r="BE182" s="219">
        <f>IF(N182="základní",J182,0)</f>
        <v>0</v>
      </c>
      <c r="BF182" s="219">
        <f>IF(N182="snížená",J182,0)</f>
        <v>0</v>
      </c>
      <c r="BG182" s="219">
        <f>IF(N182="zákl. přenesená",J182,0)</f>
        <v>0</v>
      </c>
      <c r="BH182" s="219">
        <f>IF(N182="sníž. přenesená",J182,0)</f>
        <v>0</v>
      </c>
      <c r="BI182" s="219">
        <f>IF(N182="nulová",J182,0)</f>
        <v>0</v>
      </c>
      <c r="BJ182" s="20" t="s">
        <v>80</v>
      </c>
      <c r="BK182" s="219">
        <f>ROUND(I182*H182,2)</f>
        <v>0</v>
      </c>
      <c r="BL182" s="20" t="s">
        <v>148</v>
      </c>
      <c r="BM182" s="218" t="s">
        <v>254</v>
      </c>
    </row>
    <row r="183" s="2" customFormat="1">
      <c r="A183" s="41"/>
      <c r="B183" s="42"/>
      <c r="C183" s="43"/>
      <c r="D183" s="220" t="s">
        <v>150</v>
      </c>
      <c r="E183" s="43"/>
      <c r="F183" s="221" t="s">
        <v>255</v>
      </c>
      <c r="G183" s="43"/>
      <c r="H183" s="43"/>
      <c r="I183" s="222"/>
      <c r="J183" s="43"/>
      <c r="K183" s="43"/>
      <c r="L183" s="47"/>
      <c r="M183" s="223"/>
      <c r="N183" s="224"/>
      <c r="O183" s="87"/>
      <c r="P183" s="87"/>
      <c r="Q183" s="87"/>
      <c r="R183" s="87"/>
      <c r="S183" s="87"/>
      <c r="T183" s="88"/>
      <c r="U183" s="41"/>
      <c r="V183" s="41"/>
      <c r="W183" s="41"/>
      <c r="X183" s="41"/>
      <c r="Y183" s="41"/>
      <c r="Z183" s="41"/>
      <c r="AA183" s="41"/>
      <c r="AB183" s="41"/>
      <c r="AC183" s="41"/>
      <c r="AD183" s="41"/>
      <c r="AE183" s="41"/>
      <c r="AT183" s="20" t="s">
        <v>150</v>
      </c>
      <c r="AU183" s="20" t="s">
        <v>82</v>
      </c>
    </row>
    <row r="184" s="14" customFormat="1">
      <c r="A184" s="14"/>
      <c r="B184" s="236"/>
      <c r="C184" s="237"/>
      <c r="D184" s="227" t="s">
        <v>152</v>
      </c>
      <c r="E184" s="238" t="s">
        <v>19</v>
      </c>
      <c r="F184" s="239" t="s">
        <v>220</v>
      </c>
      <c r="G184" s="237"/>
      <c r="H184" s="240">
        <v>75.599999999999994</v>
      </c>
      <c r="I184" s="241"/>
      <c r="J184" s="237"/>
      <c r="K184" s="237"/>
      <c r="L184" s="242"/>
      <c r="M184" s="243"/>
      <c r="N184" s="244"/>
      <c r="O184" s="244"/>
      <c r="P184" s="244"/>
      <c r="Q184" s="244"/>
      <c r="R184" s="244"/>
      <c r="S184" s="244"/>
      <c r="T184" s="245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46" t="s">
        <v>152</v>
      </c>
      <c r="AU184" s="246" t="s">
        <v>82</v>
      </c>
      <c r="AV184" s="14" t="s">
        <v>82</v>
      </c>
      <c r="AW184" s="14" t="s">
        <v>33</v>
      </c>
      <c r="AX184" s="14" t="s">
        <v>72</v>
      </c>
      <c r="AY184" s="246" t="s">
        <v>141</v>
      </c>
    </row>
    <row r="185" s="15" customFormat="1">
      <c r="A185" s="15"/>
      <c r="B185" s="247"/>
      <c r="C185" s="248"/>
      <c r="D185" s="227" t="s">
        <v>152</v>
      </c>
      <c r="E185" s="249" t="s">
        <v>19</v>
      </c>
      <c r="F185" s="250" t="s">
        <v>157</v>
      </c>
      <c r="G185" s="248"/>
      <c r="H185" s="251">
        <v>75.599999999999994</v>
      </c>
      <c r="I185" s="252"/>
      <c r="J185" s="248"/>
      <c r="K185" s="248"/>
      <c r="L185" s="253"/>
      <c r="M185" s="254"/>
      <c r="N185" s="255"/>
      <c r="O185" s="255"/>
      <c r="P185" s="255"/>
      <c r="Q185" s="255"/>
      <c r="R185" s="255"/>
      <c r="S185" s="255"/>
      <c r="T185" s="256"/>
      <c r="U185" s="15"/>
      <c r="V185" s="15"/>
      <c r="W185" s="15"/>
      <c r="X185" s="15"/>
      <c r="Y185" s="15"/>
      <c r="Z185" s="15"/>
      <c r="AA185" s="15"/>
      <c r="AB185" s="15"/>
      <c r="AC185" s="15"/>
      <c r="AD185" s="15"/>
      <c r="AE185" s="15"/>
      <c r="AT185" s="257" t="s">
        <v>152</v>
      </c>
      <c r="AU185" s="257" t="s">
        <v>82</v>
      </c>
      <c r="AV185" s="15" t="s">
        <v>158</v>
      </c>
      <c r="AW185" s="15" t="s">
        <v>33</v>
      </c>
      <c r="AX185" s="15" t="s">
        <v>80</v>
      </c>
      <c r="AY185" s="257" t="s">
        <v>141</v>
      </c>
    </row>
    <row r="186" s="2" customFormat="1" ht="37.8" customHeight="1">
      <c r="A186" s="41"/>
      <c r="B186" s="42"/>
      <c r="C186" s="207" t="s">
        <v>256</v>
      </c>
      <c r="D186" s="207" t="s">
        <v>143</v>
      </c>
      <c r="E186" s="208" t="s">
        <v>257</v>
      </c>
      <c r="F186" s="209" t="s">
        <v>258</v>
      </c>
      <c r="G186" s="210" t="s">
        <v>216</v>
      </c>
      <c r="H186" s="211">
        <v>75.599999999999994</v>
      </c>
      <c r="I186" s="212"/>
      <c r="J186" s="213">
        <f>ROUND(I186*H186,2)</f>
        <v>0</v>
      </c>
      <c r="K186" s="209" t="s">
        <v>147</v>
      </c>
      <c r="L186" s="47"/>
      <c r="M186" s="214" t="s">
        <v>19</v>
      </c>
      <c r="N186" s="215" t="s">
        <v>43</v>
      </c>
      <c r="O186" s="87"/>
      <c r="P186" s="216">
        <f>O186*H186</f>
        <v>0</v>
      </c>
      <c r="Q186" s="216">
        <v>0</v>
      </c>
      <c r="R186" s="216">
        <f>Q186*H186</f>
        <v>0</v>
      </c>
      <c r="S186" s="216">
        <v>0.57999999999999996</v>
      </c>
      <c r="T186" s="217">
        <f>S186*H186</f>
        <v>43.847999999999992</v>
      </c>
      <c r="U186" s="41"/>
      <c r="V186" s="41"/>
      <c r="W186" s="41"/>
      <c r="X186" s="41"/>
      <c r="Y186" s="41"/>
      <c r="Z186" s="41"/>
      <c r="AA186" s="41"/>
      <c r="AB186" s="41"/>
      <c r="AC186" s="41"/>
      <c r="AD186" s="41"/>
      <c r="AE186" s="41"/>
      <c r="AR186" s="218" t="s">
        <v>148</v>
      </c>
      <c r="AT186" s="218" t="s">
        <v>143</v>
      </c>
      <c r="AU186" s="218" t="s">
        <v>82</v>
      </c>
      <c r="AY186" s="20" t="s">
        <v>141</v>
      </c>
      <c r="BE186" s="219">
        <f>IF(N186="základní",J186,0)</f>
        <v>0</v>
      </c>
      <c r="BF186" s="219">
        <f>IF(N186="snížená",J186,0)</f>
        <v>0</v>
      </c>
      <c r="BG186" s="219">
        <f>IF(N186="zákl. přenesená",J186,0)</f>
        <v>0</v>
      </c>
      <c r="BH186" s="219">
        <f>IF(N186="sníž. přenesená",J186,0)</f>
        <v>0</v>
      </c>
      <c r="BI186" s="219">
        <f>IF(N186="nulová",J186,0)</f>
        <v>0</v>
      </c>
      <c r="BJ186" s="20" t="s">
        <v>80</v>
      </c>
      <c r="BK186" s="219">
        <f>ROUND(I186*H186,2)</f>
        <v>0</v>
      </c>
      <c r="BL186" s="20" t="s">
        <v>148</v>
      </c>
      <c r="BM186" s="218" t="s">
        <v>259</v>
      </c>
    </row>
    <row r="187" s="2" customFormat="1">
      <c r="A187" s="41"/>
      <c r="B187" s="42"/>
      <c r="C187" s="43"/>
      <c r="D187" s="220" t="s">
        <v>150</v>
      </c>
      <c r="E187" s="43"/>
      <c r="F187" s="221" t="s">
        <v>260</v>
      </c>
      <c r="G187" s="43"/>
      <c r="H187" s="43"/>
      <c r="I187" s="222"/>
      <c r="J187" s="43"/>
      <c r="K187" s="43"/>
      <c r="L187" s="47"/>
      <c r="M187" s="223"/>
      <c r="N187" s="224"/>
      <c r="O187" s="87"/>
      <c r="P187" s="87"/>
      <c r="Q187" s="87"/>
      <c r="R187" s="87"/>
      <c r="S187" s="87"/>
      <c r="T187" s="88"/>
      <c r="U187" s="41"/>
      <c r="V187" s="41"/>
      <c r="W187" s="41"/>
      <c r="X187" s="41"/>
      <c r="Y187" s="41"/>
      <c r="Z187" s="41"/>
      <c r="AA187" s="41"/>
      <c r="AB187" s="41"/>
      <c r="AC187" s="41"/>
      <c r="AD187" s="41"/>
      <c r="AE187" s="41"/>
      <c r="AT187" s="20" t="s">
        <v>150</v>
      </c>
      <c r="AU187" s="20" t="s">
        <v>82</v>
      </c>
    </row>
    <row r="188" s="2" customFormat="1" ht="24.15" customHeight="1">
      <c r="A188" s="41"/>
      <c r="B188" s="42"/>
      <c r="C188" s="207" t="s">
        <v>261</v>
      </c>
      <c r="D188" s="207" t="s">
        <v>143</v>
      </c>
      <c r="E188" s="208" t="s">
        <v>262</v>
      </c>
      <c r="F188" s="209" t="s">
        <v>263</v>
      </c>
      <c r="G188" s="210" t="s">
        <v>209</v>
      </c>
      <c r="H188" s="211">
        <v>60.479999999999997</v>
      </c>
      <c r="I188" s="212"/>
      <c r="J188" s="213">
        <f>ROUND(I188*H188,2)</f>
        <v>0</v>
      </c>
      <c r="K188" s="209" t="s">
        <v>147</v>
      </c>
      <c r="L188" s="47"/>
      <c r="M188" s="214" t="s">
        <v>19</v>
      </c>
      <c r="N188" s="215" t="s">
        <v>43</v>
      </c>
      <c r="O188" s="87"/>
      <c r="P188" s="216">
        <f>O188*H188</f>
        <v>0</v>
      </c>
      <c r="Q188" s="216">
        <v>0</v>
      </c>
      <c r="R188" s="216">
        <f>Q188*H188</f>
        <v>0</v>
      </c>
      <c r="S188" s="216">
        <v>0</v>
      </c>
      <c r="T188" s="217">
        <f>S188*H188</f>
        <v>0</v>
      </c>
      <c r="U188" s="41"/>
      <c r="V188" s="41"/>
      <c r="W188" s="41"/>
      <c r="X188" s="41"/>
      <c r="Y188" s="41"/>
      <c r="Z188" s="41"/>
      <c r="AA188" s="41"/>
      <c r="AB188" s="41"/>
      <c r="AC188" s="41"/>
      <c r="AD188" s="41"/>
      <c r="AE188" s="41"/>
      <c r="AR188" s="218" t="s">
        <v>148</v>
      </c>
      <c r="AT188" s="218" t="s">
        <v>143</v>
      </c>
      <c r="AU188" s="218" t="s">
        <v>82</v>
      </c>
      <c r="AY188" s="20" t="s">
        <v>141</v>
      </c>
      <c r="BE188" s="219">
        <f>IF(N188="základní",J188,0)</f>
        <v>0</v>
      </c>
      <c r="BF188" s="219">
        <f>IF(N188="snížená",J188,0)</f>
        <v>0</v>
      </c>
      <c r="BG188" s="219">
        <f>IF(N188="zákl. přenesená",J188,0)</f>
        <v>0</v>
      </c>
      <c r="BH188" s="219">
        <f>IF(N188="sníž. přenesená",J188,0)</f>
        <v>0</v>
      </c>
      <c r="BI188" s="219">
        <f>IF(N188="nulová",J188,0)</f>
        <v>0</v>
      </c>
      <c r="BJ188" s="20" t="s">
        <v>80</v>
      </c>
      <c r="BK188" s="219">
        <f>ROUND(I188*H188,2)</f>
        <v>0</v>
      </c>
      <c r="BL188" s="20" t="s">
        <v>148</v>
      </c>
      <c r="BM188" s="218" t="s">
        <v>264</v>
      </c>
    </row>
    <row r="189" s="2" customFormat="1">
      <c r="A189" s="41"/>
      <c r="B189" s="42"/>
      <c r="C189" s="43"/>
      <c r="D189" s="220" t="s">
        <v>150</v>
      </c>
      <c r="E189" s="43"/>
      <c r="F189" s="221" t="s">
        <v>265</v>
      </c>
      <c r="G189" s="43"/>
      <c r="H189" s="43"/>
      <c r="I189" s="222"/>
      <c r="J189" s="43"/>
      <c r="K189" s="43"/>
      <c r="L189" s="47"/>
      <c r="M189" s="223"/>
      <c r="N189" s="224"/>
      <c r="O189" s="87"/>
      <c r="P189" s="87"/>
      <c r="Q189" s="87"/>
      <c r="R189" s="87"/>
      <c r="S189" s="87"/>
      <c r="T189" s="88"/>
      <c r="U189" s="41"/>
      <c r="V189" s="41"/>
      <c r="W189" s="41"/>
      <c r="X189" s="41"/>
      <c r="Y189" s="41"/>
      <c r="Z189" s="41"/>
      <c r="AA189" s="41"/>
      <c r="AB189" s="41"/>
      <c r="AC189" s="41"/>
      <c r="AD189" s="41"/>
      <c r="AE189" s="41"/>
      <c r="AT189" s="20" t="s">
        <v>150</v>
      </c>
      <c r="AU189" s="20" t="s">
        <v>82</v>
      </c>
    </row>
    <row r="190" s="2" customFormat="1" ht="24.15" customHeight="1">
      <c r="A190" s="41"/>
      <c r="B190" s="42"/>
      <c r="C190" s="207" t="s">
        <v>266</v>
      </c>
      <c r="D190" s="207" t="s">
        <v>143</v>
      </c>
      <c r="E190" s="208" t="s">
        <v>267</v>
      </c>
      <c r="F190" s="209" t="s">
        <v>268</v>
      </c>
      <c r="G190" s="210" t="s">
        <v>209</v>
      </c>
      <c r="H190" s="211">
        <v>544.32000000000005</v>
      </c>
      <c r="I190" s="212"/>
      <c r="J190" s="213">
        <f>ROUND(I190*H190,2)</f>
        <v>0</v>
      </c>
      <c r="K190" s="209" t="s">
        <v>147</v>
      </c>
      <c r="L190" s="47"/>
      <c r="M190" s="214" t="s">
        <v>19</v>
      </c>
      <c r="N190" s="215" t="s">
        <v>43</v>
      </c>
      <c r="O190" s="87"/>
      <c r="P190" s="216">
        <f>O190*H190</f>
        <v>0</v>
      </c>
      <c r="Q190" s="216">
        <v>0</v>
      </c>
      <c r="R190" s="216">
        <f>Q190*H190</f>
        <v>0</v>
      </c>
      <c r="S190" s="216">
        <v>0</v>
      </c>
      <c r="T190" s="217">
        <f>S190*H190</f>
        <v>0</v>
      </c>
      <c r="U190" s="41"/>
      <c r="V190" s="41"/>
      <c r="W190" s="41"/>
      <c r="X190" s="41"/>
      <c r="Y190" s="41"/>
      <c r="Z190" s="41"/>
      <c r="AA190" s="41"/>
      <c r="AB190" s="41"/>
      <c r="AC190" s="41"/>
      <c r="AD190" s="41"/>
      <c r="AE190" s="41"/>
      <c r="AR190" s="218" t="s">
        <v>148</v>
      </c>
      <c r="AT190" s="218" t="s">
        <v>143</v>
      </c>
      <c r="AU190" s="218" t="s">
        <v>82</v>
      </c>
      <c r="AY190" s="20" t="s">
        <v>141</v>
      </c>
      <c r="BE190" s="219">
        <f>IF(N190="základní",J190,0)</f>
        <v>0</v>
      </c>
      <c r="BF190" s="219">
        <f>IF(N190="snížená",J190,0)</f>
        <v>0</v>
      </c>
      <c r="BG190" s="219">
        <f>IF(N190="zákl. přenesená",J190,0)</f>
        <v>0</v>
      </c>
      <c r="BH190" s="219">
        <f>IF(N190="sníž. přenesená",J190,0)</f>
        <v>0</v>
      </c>
      <c r="BI190" s="219">
        <f>IF(N190="nulová",J190,0)</f>
        <v>0</v>
      </c>
      <c r="BJ190" s="20" t="s">
        <v>80</v>
      </c>
      <c r="BK190" s="219">
        <f>ROUND(I190*H190,2)</f>
        <v>0</v>
      </c>
      <c r="BL190" s="20" t="s">
        <v>148</v>
      </c>
      <c r="BM190" s="218" t="s">
        <v>269</v>
      </c>
    </row>
    <row r="191" s="2" customFormat="1">
      <c r="A191" s="41"/>
      <c r="B191" s="42"/>
      <c r="C191" s="43"/>
      <c r="D191" s="220" t="s">
        <v>150</v>
      </c>
      <c r="E191" s="43"/>
      <c r="F191" s="221" t="s">
        <v>270</v>
      </c>
      <c r="G191" s="43"/>
      <c r="H191" s="43"/>
      <c r="I191" s="222"/>
      <c r="J191" s="43"/>
      <c r="K191" s="43"/>
      <c r="L191" s="47"/>
      <c r="M191" s="223"/>
      <c r="N191" s="224"/>
      <c r="O191" s="87"/>
      <c r="P191" s="87"/>
      <c r="Q191" s="87"/>
      <c r="R191" s="87"/>
      <c r="S191" s="87"/>
      <c r="T191" s="88"/>
      <c r="U191" s="41"/>
      <c r="V191" s="41"/>
      <c r="W191" s="41"/>
      <c r="X191" s="41"/>
      <c r="Y191" s="41"/>
      <c r="Z191" s="41"/>
      <c r="AA191" s="41"/>
      <c r="AB191" s="41"/>
      <c r="AC191" s="41"/>
      <c r="AD191" s="41"/>
      <c r="AE191" s="41"/>
      <c r="AT191" s="20" t="s">
        <v>150</v>
      </c>
      <c r="AU191" s="20" t="s">
        <v>82</v>
      </c>
    </row>
    <row r="192" s="14" customFormat="1">
      <c r="A192" s="14"/>
      <c r="B192" s="236"/>
      <c r="C192" s="237"/>
      <c r="D192" s="227" t="s">
        <v>152</v>
      </c>
      <c r="E192" s="237"/>
      <c r="F192" s="239" t="s">
        <v>271</v>
      </c>
      <c r="G192" s="237"/>
      <c r="H192" s="240">
        <v>544.32000000000005</v>
      </c>
      <c r="I192" s="241"/>
      <c r="J192" s="237"/>
      <c r="K192" s="237"/>
      <c r="L192" s="242"/>
      <c r="M192" s="243"/>
      <c r="N192" s="244"/>
      <c r="O192" s="244"/>
      <c r="P192" s="244"/>
      <c r="Q192" s="244"/>
      <c r="R192" s="244"/>
      <c r="S192" s="244"/>
      <c r="T192" s="245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46" t="s">
        <v>152</v>
      </c>
      <c r="AU192" s="246" t="s">
        <v>82</v>
      </c>
      <c r="AV192" s="14" t="s">
        <v>82</v>
      </c>
      <c r="AW192" s="14" t="s">
        <v>4</v>
      </c>
      <c r="AX192" s="14" t="s">
        <v>80</v>
      </c>
      <c r="AY192" s="246" t="s">
        <v>141</v>
      </c>
    </row>
    <row r="193" s="2" customFormat="1" ht="16.5" customHeight="1">
      <c r="A193" s="41"/>
      <c r="B193" s="42"/>
      <c r="C193" s="207" t="s">
        <v>272</v>
      </c>
      <c r="D193" s="207" t="s">
        <v>143</v>
      </c>
      <c r="E193" s="208" t="s">
        <v>273</v>
      </c>
      <c r="F193" s="209" t="s">
        <v>274</v>
      </c>
      <c r="G193" s="210" t="s">
        <v>209</v>
      </c>
      <c r="H193" s="211">
        <v>60.479999999999997</v>
      </c>
      <c r="I193" s="212"/>
      <c r="J193" s="213">
        <f>ROUND(I193*H193,2)</f>
        <v>0</v>
      </c>
      <c r="K193" s="209" t="s">
        <v>147</v>
      </c>
      <c r="L193" s="47"/>
      <c r="M193" s="214" t="s">
        <v>19</v>
      </c>
      <c r="N193" s="215" t="s">
        <v>43</v>
      </c>
      <c r="O193" s="87"/>
      <c r="P193" s="216">
        <f>O193*H193</f>
        <v>0</v>
      </c>
      <c r="Q193" s="216">
        <v>0</v>
      </c>
      <c r="R193" s="216">
        <f>Q193*H193</f>
        <v>0</v>
      </c>
      <c r="S193" s="216">
        <v>0</v>
      </c>
      <c r="T193" s="217">
        <f>S193*H193</f>
        <v>0</v>
      </c>
      <c r="U193" s="41"/>
      <c r="V193" s="41"/>
      <c r="W193" s="41"/>
      <c r="X193" s="41"/>
      <c r="Y193" s="41"/>
      <c r="Z193" s="41"/>
      <c r="AA193" s="41"/>
      <c r="AB193" s="41"/>
      <c r="AC193" s="41"/>
      <c r="AD193" s="41"/>
      <c r="AE193" s="41"/>
      <c r="AR193" s="218" t="s">
        <v>148</v>
      </c>
      <c r="AT193" s="218" t="s">
        <v>143</v>
      </c>
      <c r="AU193" s="218" t="s">
        <v>82</v>
      </c>
      <c r="AY193" s="20" t="s">
        <v>141</v>
      </c>
      <c r="BE193" s="219">
        <f>IF(N193="základní",J193,0)</f>
        <v>0</v>
      </c>
      <c r="BF193" s="219">
        <f>IF(N193="snížená",J193,0)</f>
        <v>0</v>
      </c>
      <c r="BG193" s="219">
        <f>IF(N193="zákl. přenesená",J193,0)</f>
        <v>0</v>
      </c>
      <c r="BH193" s="219">
        <f>IF(N193="sníž. přenesená",J193,0)</f>
        <v>0</v>
      </c>
      <c r="BI193" s="219">
        <f>IF(N193="nulová",J193,0)</f>
        <v>0</v>
      </c>
      <c r="BJ193" s="20" t="s">
        <v>80</v>
      </c>
      <c r="BK193" s="219">
        <f>ROUND(I193*H193,2)</f>
        <v>0</v>
      </c>
      <c r="BL193" s="20" t="s">
        <v>148</v>
      </c>
      <c r="BM193" s="218" t="s">
        <v>275</v>
      </c>
    </row>
    <row r="194" s="2" customFormat="1">
      <c r="A194" s="41"/>
      <c r="B194" s="42"/>
      <c r="C194" s="43"/>
      <c r="D194" s="220" t="s">
        <v>150</v>
      </c>
      <c r="E194" s="43"/>
      <c r="F194" s="221" t="s">
        <v>276</v>
      </c>
      <c r="G194" s="43"/>
      <c r="H194" s="43"/>
      <c r="I194" s="222"/>
      <c r="J194" s="43"/>
      <c r="K194" s="43"/>
      <c r="L194" s="47"/>
      <c r="M194" s="223"/>
      <c r="N194" s="224"/>
      <c r="O194" s="87"/>
      <c r="P194" s="87"/>
      <c r="Q194" s="87"/>
      <c r="R194" s="87"/>
      <c r="S194" s="87"/>
      <c r="T194" s="88"/>
      <c r="U194" s="41"/>
      <c r="V194" s="41"/>
      <c r="W194" s="41"/>
      <c r="X194" s="41"/>
      <c r="Y194" s="41"/>
      <c r="Z194" s="41"/>
      <c r="AA194" s="41"/>
      <c r="AB194" s="41"/>
      <c r="AC194" s="41"/>
      <c r="AD194" s="41"/>
      <c r="AE194" s="41"/>
      <c r="AT194" s="20" t="s">
        <v>150</v>
      </c>
      <c r="AU194" s="20" t="s">
        <v>82</v>
      </c>
    </row>
    <row r="195" s="2" customFormat="1" ht="24.15" customHeight="1">
      <c r="A195" s="41"/>
      <c r="B195" s="42"/>
      <c r="C195" s="207" t="s">
        <v>277</v>
      </c>
      <c r="D195" s="207" t="s">
        <v>143</v>
      </c>
      <c r="E195" s="208" t="s">
        <v>278</v>
      </c>
      <c r="F195" s="209" t="s">
        <v>279</v>
      </c>
      <c r="G195" s="210" t="s">
        <v>209</v>
      </c>
      <c r="H195" s="211">
        <v>16.632000000000001</v>
      </c>
      <c r="I195" s="212"/>
      <c r="J195" s="213">
        <f>ROUND(I195*H195,2)</f>
        <v>0</v>
      </c>
      <c r="K195" s="209" t="s">
        <v>147</v>
      </c>
      <c r="L195" s="47"/>
      <c r="M195" s="214" t="s">
        <v>19</v>
      </c>
      <c r="N195" s="215" t="s">
        <v>43</v>
      </c>
      <c r="O195" s="87"/>
      <c r="P195" s="216">
        <f>O195*H195</f>
        <v>0</v>
      </c>
      <c r="Q195" s="216">
        <v>0</v>
      </c>
      <c r="R195" s="216">
        <f>Q195*H195</f>
        <v>0</v>
      </c>
      <c r="S195" s="216">
        <v>0</v>
      </c>
      <c r="T195" s="217">
        <f>S195*H195</f>
        <v>0</v>
      </c>
      <c r="U195" s="41"/>
      <c r="V195" s="41"/>
      <c r="W195" s="41"/>
      <c r="X195" s="41"/>
      <c r="Y195" s="41"/>
      <c r="Z195" s="41"/>
      <c r="AA195" s="41"/>
      <c r="AB195" s="41"/>
      <c r="AC195" s="41"/>
      <c r="AD195" s="41"/>
      <c r="AE195" s="41"/>
      <c r="AR195" s="218" t="s">
        <v>148</v>
      </c>
      <c r="AT195" s="218" t="s">
        <v>143</v>
      </c>
      <c r="AU195" s="218" t="s">
        <v>82</v>
      </c>
      <c r="AY195" s="20" t="s">
        <v>141</v>
      </c>
      <c r="BE195" s="219">
        <f>IF(N195="základní",J195,0)</f>
        <v>0</v>
      </c>
      <c r="BF195" s="219">
        <f>IF(N195="snížená",J195,0)</f>
        <v>0</v>
      </c>
      <c r="BG195" s="219">
        <f>IF(N195="zákl. přenesená",J195,0)</f>
        <v>0</v>
      </c>
      <c r="BH195" s="219">
        <f>IF(N195="sníž. přenesená",J195,0)</f>
        <v>0</v>
      </c>
      <c r="BI195" s="219">
        <f>IF(N195="nulová",J195,0)</f>
        <v>0</v>
      </c>
      <c r="BJ195" s="20" t="s">
        <v>80</v>
      </c>
      <c r="BK195" s="219">
        <f>ROUND(I195*H195,2)</f>
        <v>0</v>
      </c>
      <c r="BL195" s="20" t="s">
        <v>148</v>
      </c>
      <c r="BM195" s="218" t="s">
        <v>280</v>
      </c>
    </row>
    <row r="196" s="2" customFormat="1">
      <c r="A196" s="41"/>
      <c r="B196" s="42"/>
      <c r="C196" s="43"/>
      <c r="D196" s="220" t="s">
        <v>150</v>
      </c>
      <c r="E196" s="43"/>
      <c r="F196" s="221" t="s">
        <v>281</v>
      </c>
      <c r="G196" s="43"/>
      <c r="H196" s="43"/>
      <c r="I196" s="222"/>
      <c r="J196" s="43"/>
      <c r="K196" s="43"/>
      <c r="L196" s="47"/>
      <c r="M196" s="223"/>
      <c r="N196" s="224"/>
      <c r="O196" s="87"/>
      <c r="P196" s="87"/>
      <c r="Q196" s="87"/>
      <c r="R196" s="87"/>
      <c r="S196" s="87"/>
      <c r="T196" s="88"/>
      <c r="U196" s="41"/>
      <c r="V196" s="41"/>
      <c r="W196" s="41"/>
      <c r="X196" s="41"/>
      <c r="Y196" s="41"/>
      <c r="Z196" s="41"/>
      <c r="AA196" s="41"/>
      <c r="AB196" s="41"/>
      <c r="AC196" s="41"/>
      <c r="AD196" s="41"/>
      <c r="AE196" s="41"/>
      <c r="AT196" s="20" t="s">
        <v>150</v>
      </c>
      <c r="AU196" s="20" t="s">
        <v>82</v>
      </c>
    </row>
    <row r="197" s="2" customFormat="1" ht="24.15" customHeight="1">
      <c r="A197" s="41"/>
      <c r="B197" s="42"/>
      <c r="C197" s="207" t="s">
        <v>7</v>
      </c>
      <c r="D197" s="207" t="s">
        <v>143</v>
      </c>
      <c r="E197" s="208" t="s">
        <v>282</v>
      </c>
      <c r="F197" s="209" t="s">
        <v>208</v>
      </c>
      <c r="G197" s="210" t="s">
        <v>209</v>
      </c>
      <c r="H197" s="211">
        <v>43.847999999999999</v>
      </c>
      <c r="I197" s="212"/>
      <c r="J197" s="213">
        <f>ROUND(I197*H197,2)</f>
        <v>0</v>
      </c>
      <c r="K197" s="209" t="s">
        <v>147</v>
      </c>
      <c r="L197" s="47"/>
      <c r="M197" s="214" t="s">
        <v>19</v>
      </c>
      <c r="N197" s="215" t="s">
        <v>43</v>
      </c>
      <c r="O197" s="87"/>
      <c r="P197" s="216">
        <f>O197*H197</f>
        <v>0</v>
      </c>
      <c r="Q197" s="216">
        <v>0</v>
      </c>
      <c r="R197" s="216">
        <f>Q197*H197</f>
        <v>0</v>
      </c>
      <c r="S197" s="216">
        <v>0</v>
      </c>
      <c r="T197" s="217">
        <f>S197*H197</f>
        <v>0</v>
      </c>
      <c r="U197" s="41"/>
      <c r="V197" s="41"/>
      <c r="W197" s="41"/>
      <c r="X197" s="41"/>
      <c r="Y197" s="41"/>
      <c r="Z197" s="41"/>
      <c r="AA197" s="41"/>
      <c r="AB197" s="41"/>
      <c r="AC197" s="41"/>
      <c r="AD197" s="41"/>
      <c r="AE197" s="41"/>
      <c r="AR197" s="218" t="s">
        <v>148</v>
      </c>
      <c r="AT197" s="218" t="s">
        <v>143</v>
      </c>
      <c r="AU197" s="218" t="s">
        <v>82</v>
      </c>
      <c r="AY197" s="20" t="s">
        <v>141</v>
      </c>
      <c r="BE197" s="219">
        <f>IF(N197="základní",J197,0)</f>
        <v>0</v>
      </c>
      <c r="BF197" s="219">
        <f>IF(N197="snížená",J197,0)</f>
        <v>0</v>
      </c>
      <c r="BG197" s="219">
        <f>IF(N197="zákl. přenesená",J197,0)</f>
        <v>0</v>
      </c>
      <c r="BH197" s="219">
        <f>IF(N197="sníž. přenesená",J197,0)</f>
        <v>0</v>
      </c>
      <c r="BI197" s="219">
        <f>IF(N197="nulová",J197,0)</f>
        <v>0</v>
      </c>
      <c r="BJ197" s="20" t="s">
        <v>80</v>
      </c>
      <c r="BK197" s="219">
        <f>ROUND(I197*H197,2)</f>
        <v>0</v>
      </c>
      <c r="BL197" s="20" t="s">
        <v>148</v>
      </c>
      <c r="BM197" s="218" t="s">
        <v>283</v>
      </c>
    </row>
    <row r="198" s="2" customFormat="1">
      <c r="A198" s="41"/>
      <c r="B198" s="42"/>
      <c r="C198" s="43"/>
      <c r="D198" s="220" t="s">
        <v>150</v>
      </c>
      <c r="E198" s="43"/>
      <c r="F198" s="221" t="s">
        <v>284</v>
      </c>
      <c r="G198" s="43"/>
      <c r="H198" s="43"/>
      <c r="I198" s="222"/>
      <c r="J198" s="43"/>
      <c r="K198" s="43"/>
      <c r="L198" s="47"/>
      <c r="M198" s="223"/>
      <c r="N198" s="224"/>
      <c r="O198" s="87"/>
      <c r="P198" s="87"/>
      <c r="Q198" s="87"/>
      <c r="R198" s="87"/>
      <c r="S198" s="87"/>
      <c r="T198" s="88"/>
      <c r="U198" s="41"/>
      <c r="V198" s="41"/>
      <c r="W198" s="41"/>
      <c r="X198" s="41"/>
      <c r="Y198" s="41"/>
      <c r="Z198" s="41"/>
      <c r="AA198" s="41"/>
      <c r="AB198" s="41"/>
      <c r="AC198" s="41"/>
      <c r="AD198" s="41"/>
      <c r="AE198" s="41"/>
      <c r="AT198" s="20" t="s">
        <v>150</v>
      </c>
      <c r="AU198" s="20" t="s">
        <v>82</v>
      </c>
    </row>
    <row r="199" s="12" customFormat="1" ht="22.8" customHeight="1">
      <c r="A199" s="12"/>
      <c r="B199" s="191"/>
      <c r="C199" s="192"/>
      <c r="D199" s="193" t="s">
        <v>71</v>
      </c>
      <c r="E199" s="205" t="s">
        <v>82</v>
      </c>
      <c r="F199" s="205" t="s">
        <v>285</v>
      </c>
      <c r="G199" s="192"/>
      <c r="H199" s="192"/>
      <c r="I199" s="195"/>
      <c r="J199" s="206">
        <f>BK199</f>
        <v>0</v>
      </c>
      <c r="K199" s="192"/>
      <c r="L199" s="197"/>
      <c r="M199" s="198"/>
      <c r="N199" s="199"/>
      <c r="O199" s="199"/>
      <c r="P199" s="200">
        <f>SUM(P200:P226)</f>
        <v>0</v>
      </c>
      <c r="Q199" s="199"/>
      <c r="R199" s="200">
        <f>SUM(R200:R226)</f>
        <v>45.558370719999999</v>
      </c>
      <c r="S199" s="199"/>
      <c r="T199" s="201">
        <f>SUM(T200:T226)</f>
        <v>0</v>
      </c>
      <c r="U199" s="12"/>
      <c r="V199" s="12"/>
      <c r="W199" s="12"/>
      <c r="X199" s="12"/>
      <c r="Y199" s="12"/>
      <c r="Z199" s="12"/>
      <c r="AA199" s="12"/>
      <c r="AB199" s="12"/>
      <c r="AC199" s="12"/>
      <c r="AD199" s="12"/>
      <c r="AE199" s="12"/>
      <c r="AR199" s="202" t="s">
        <v>80</v>
      </c>
      <c r="AT199" s="203" t="s">
        <v>71</v>
      </c>
      <c r="AU199" s="203" t="s">
        <v>80</v>
      </c>
      <c r="AY199" s="202" t="s">
        <v>141</v>
      </c>
      <c r="BK199" s="204">
        <f>SUM(BK200:BK226)</f>
        <v>0</v>
      </c>
    </row>
    <row r="200" s="2" customFormat="1" ht="21.75" customHeight="1">
      <c r="A200" s="41"/>
      <c r="B200" s="42"/>
      <c r="C200" s="207" t="s">
        <v>286</v>
      </c>
      <c r="D200" s="207" t="s">
        <v>143</v>
      </c>
      <c r="E200" s="208" t="s">
        <v>287</v>
      </c>
      <c r="F200" s="209" t="s">
        <v>288</v>
      </c>
      <c r="G200" s="210" t="s">
        <v>146</v>
      </c>
      <c r="H200" s="211">
        <v>11.359</v>
      </c>
      <c r="I200" s="212"/>
      <c r="J200" s="213">
        <f>ROUND(I200*H200,2)</f>
        <v>0</v>
      </c>
      <c r="K200" s="209" t="s">
        <v>147</v>
      </c>
      <c r="L200" s="47"/>
      <c r="M200" s="214" t="s">
        <v>19</v>
      </c>
      <c r="N200" s="215" t="s">
        <v>43</v>
      </c>
      <c r="O200" s="87"/>
      <c r="P200" s="216">
        <f>O200*H200</f>
        <v>0</v>
      </c>
      <c r="Q200" s="216">
        <v>2.3010199999999998</v>
      </c>
      <c r="R200" s="216">
        <f>Q200*H200</f>
        <v>26.137286179999997</v>
      </c>
      <c r="S200" s="216">
        <v>0</v>
      </c>
      <c r="T200" s="217">
        <f>S200*H200</f>
        <v>0</v>
      </c>
      <c r="U200" s="41"/>
      <c r="V200" s="41"/>
      <c r="W200" s="41"/>
      <c r="X200" s="41"/>
      <c r="Y200" s="41"/>
      <c r="Z200" s="41"/>
      <c r="AA200" s="41"/>
      <c r="AB200" s="41"/>
      <c r="AC200" s="41"/>
      <c r="AD200" s="41"/>
      <c r="AE200" s="41"/>
      <c r="AR200" s="218" t="s">
        <v>148</v>
      </c>
      <c r="AT200" s="218" t="s">
        <v>143</v>
      </c>
      <c r="AU200" s="218" t="s">
        <v>82</v>
      </c>
      <c r="AY200" s="20" t="s">
        <v>141</v>
      </c>
      <c r="BE200" s="219">
        <f>IF(N200="základní",J200,0)</f>
        <v>0</v>
      </c>
      <c r="BF200" s="219">
        <f>IF(N200="snížená",J200,0)</f>
        <v>0</v>
      </c>
      <c r="BG200" s="219">
        <f>IF(N200="zákl. přenesená",J200,0)</f>
        <v>0</v>
      </c>
      <c r="BH200" s="219">
        <f>IF(N200="sníž. přenesená",J200,0)</f>
        <v>0</v>
      </c>
      <c r="BI200" s="219">
        <f>IF(N200="nulová",J200,0)</f>
        <v>0</v>
      </c>
      <c r="BJ200" s="20" t="s">
        <v>80</v>
      </c>
      <c r="BK200" s="219">
        <f>ROUND(I200*H200,2)</f>
        <v>0</v>
      </c>
      <c r="BL200" s="20" t="s">
        <v>148</v>
      </c>
      <c r="BM200" s="218" t="s">
        <v>289</v>
      </c>
    </row>
    <row r="201" s="2" customFormat="1">
      <c r="A201" s="41"/>
      <c r="B201" s="42"/>
      <c r="C201" s="43"/>
      <c r="D201" s="220" t="s">
        <v>150</v>
      </c>
      <c r="E201" s="43"/>
      <c r="F201" s="221" t="s">
        <v>290</v>
      </c>
      <c r="G201" s="43"/>
      <c r="H201" s="43"/>
      <c r="I201" s="222"/>
      <c r="J201" s="43"/>
      <c r="K201" s="43"/>
      <c r="L201" s="47"/>
      <c r="M201" s="223"/>
      <c r="N201" s="224"/>
      <c r="O201" s="87"/>
      <c r="P201" s="87"/>
      <c r="Q201" s="87"/>
      <c r="R201" s="87"/>
      <c r="S201" s="87"/>
      <c r="T201" s="88"/>
      <c r="U201" s="41"/>
      <c r="V201" s="41"/>
      <c r="W201" s="41"/>
      <c r="X201" s="41"/>
      <c r="Y201" s="41"/>
      <c r="Z201" s="41"/>
      <c r="AA201" s="41"/>
      <c r="AB201" s="41"/>
      <c r="AC201" s="41"/>
      <c r="AD201" s="41"/>
      <c r="AE201" s="41"/>
      <c r="AT201" s="20" t="s">
        <v>150</v>
      </c>
      <c r="AU201" s="20" t="s">
        <v>82</v>
      </c>
    </row>
    <row r="202" s="13" customFormat="1">
      <c r="A202" s="13"/>
      <c r="B202" s="225"/>
      <c r="C202" s="226"/>
      <c r="D202" s="227" t="s">
        <v>152</v>
      </c>
      <c r="E202" s="228" t="s">
        <v>19</v>
      </c>
      <c r="F202" s="229" t="s">
        <v>291</v>
      </c>
      <c r="G202" s="226"/>
      <c r="H202" s="228" t="s">
        <v>19</v>
      </c>
      <c r="I202" s="230"/>
      <c r="J202" s="226"/>
      <c r="K202" s="226"/>
      <c r="L202" s="231"/>
      <c r="M202" s="232"/>
      <c r="N202" s="233"/>
      <c r="O202" s="233"/>
      <c r="P202" s="233"/>
      <c r="Q202" s="233"/>
      <c r="R202" s="233"/>
      <c r="S202" s="233"/>
      <c r="T202" s="234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35" t="s">
        <v>152</v>
      </c>
      <c r="AU202" s="235" t="s">
        <v>82</v>
      </c>
      <c r="AV202" s="13" t="s">
        <v>80</v>
      </c>
      <c r="AW202" s="13" t="s">
        <v>33</v>
      </c>
      <c r="AX202" s="13" t="s">
        <v>72</v>
      </c>
      <c r="AY202" s="235" t="s">
        <v>141</v>
      </c>
    </row>
    <row r="203" s="14" customFormat="1">
      <c r="A203" s="14"/>
      <c r="B203" s="236"/>
      <c r="C203" s="237"/>
      <c r="D203" s="227" t="s">
        <v>152</v>
      </c>
      <c r="E203" s="238" t="s">
        <v>19</v>
      </c>
      <c r="F203" s="239" t="s">
        <v>292</v>
      </c>
      <c r="G203" s="237"/>
      <c r="H203" s="240">
        <v>8.2479999999999993</v>
      </c>
      <c r="I203" s="241"/>
      <c r="J203" s="237"/>
      <c r="K203" s="237"/>
      <c r="L203" s="242"/>
      <c r="M203" s="243"/>
      <c r="N203" s="244"/>
      <c r="O203" s="244"/>
      <c r="P203" s="244"/>
      <c r="Q203" s="244"/>
      <c r="R203" s="244"/>
      <c r="S203" s="244"/>
      <c r="T203" s="245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46" t="s">
        <v>152</v>
      </c>
      <c r="AU203" s="246" t="s">
        <v>82</v>
      </c>
      <c r="AV203" s="14" t="s">
        <v>82</v>
      </c>
      <c r="AW203" s="14" t="s">
        <v>33</v>
      </c>
      <c r="AX203" s="14" t="s">
        <v>72</v>
      </c>
      <c r="AY203" s="246" t="s">
        <v>141</v>
      </c>
    </row>
    <row r="204" s="13" customFormat="1">
      <c r="A204" s="13"/>
      <c r="B204" s="225"/>
      <c r="C204" s="226"/>
      <c r="D204" s="227" t="s">
        <v>152</v>
      </c>
      <c r="E204" s="228" t="s">
        <v>19</v>
      </c>
      <c r="F204" s="229" t="s">
        <v>293</v>
      </c>
      <c r="G204" s="226"/>
      <c r="H204" s="228" t="s">
        <v>19</v>
      </c>
      <c r="I204" s="230"/>
      <c r="J204" s="226"/>
      <c r="K204" s="226"/>
      <c r="L204" s="231"/>
      <c r="M204" s="232"/>
      <c r="N204" s="233"/>
      <c r="O204" s="233"/>
      <c r="P204" s="233"/>
      <c r="Q204" s="233"/>
      <c r="R204" s="233"/>
      <c r="S204" s="233"/>
      <c r="T204" s="234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35" t="s">
        <v>152</v>
      </c>
      <c r="AU204" s="235" t="s">
        <v>82</v>
      </c>
      <c r="AV204" s="13" t="s">
        <v>80</v>
      </c>
      <c r="AW204" s="13" t="s">
        <v>33</v>
      </c>
      <c r="AX204" s="13" t="s">
        <v>72</v>
      </c>
      <c r="AY204" s="235" t="s">
        <v>141</v>
      </c>
    </row>
    <row r="205" s="14" customFormat="1">
      <c r="A205" s="14"/>
      <c r="B205" s="236"/>
      <c r="C205" s="237"/>
      <c r="D205" s="227" t="s">
        <v>152</v>
      </c>
      <c r="E205" s="238" t="s">
        <v>19</v>
      </c>
      <c r="F205" s="239" t="s">
        <v>294</v>
      </c>
      <c r="G205" s="237"/>
      <c r="H205" s="240">
        <v>2.5699999999999998</v>
      </c>
      <c r="I205" s="241"/>
      <c r="J205" s="237"/>
      <c r="K205" s="237"/>
      <c r="L205" s="242"/>
      <c r="M205" s="243"/>
      <c r="N205" s="244"/>
      <c r="O205" s="244"/>
      <c r="P205" s="244"/>
      <c r="Q205" s="244"/>
      <c r="R205" s="244"/>
      <c r="S205" s="244"/>
      <c r="T205" s="245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46" t="s">
        <v>152</v>
      </c>
      <c r="AU205" s="246" t="s">
        <v>82</v>
      </c>
      <c r="AV205" s="14" t="s">
        <v>82</v>
      </c>
      <c r="AW205" s="14" t="s">
        <v>33</v>
      </c>
      <c r="AX205" s="14" t="s">
        <v>72</v>
      </c>
      <c r="AY205" s="246" t="s">
        <v>141</v>
      </c>
    </row>
    <row r="206" s="15" customFormat="1">
      <c r="A206" s="15"/>
      <c r="B206" s="247"/>
      <c r="C206" s="248"/>
      <c r="D206" s="227" t="s">
        <v>152</v>
      </c>
      <c r="E206" s="249" t="s">
        <v>19</v>
      </c>
      <c r="F206" s="250" t="s">
        <v>157</v>
      </c>
      <c r="G206" s="248"/>
      <c r="H206" s="251">
        <v>10.818</v>
      </c>
      <c r="I206" s="252"/>
      <c r="J206" s="248"/>
      <c r="K206" s="248"/>
      <c r="L206" s="253"/>
      <c r="M206" s="254"/>
      <c r="N206" s="255"/>
      <c r="O206" s="255"/>
      <c r="P206" s="255"/>
      <c r="Q206" s="255"/>
      <c r="R206" s="255"/>
      <c r="S206" s="255"/>
      <c r="T206" s="256"/>
      <c r="U206" s="15"/>
      <c r="V206" s="15"/>
      <c r="W206" s="15"/>
      <c r="X206" s="15"/>
      <c r="Y206" s="15"/>
      <c r="Z206" s="15"/>
      <c r="AA206" s="15"/>
      <c r="AB206" s="15"/>
      <c r="AC206" s="15"/>
      <c r="AD206" s="15"/>
      <c r="AE206" s="15"/>
      <c r="AT206" s="257" t="s">
        <v>152</v>
      </c>
      <c r="AU206" s="257" t="s">
        <v>82</v>
      </c>
      <c r="AV206" s="15" t="s">
        <v>158</v>
      </c>
      <c r="AW206" s="15" t="s">
        <v>33</v>
      </c>
      <c r="AX206" s="15" t="s">
        <v>72</v>
      </c>
      <c r="AY206" s="257" t="s">
        <v>141</v>
      </c>
    </row>
    <row r="207" s="14" customFormat="1">
      <c r="A207" s="14"/>
      <c r="B207" s="236"/>
      <c r="C207" s="237"/>
      <c r="D207" s="227" t="s">
        <v>152</v>
      </c>
      <c r="E207" s="238" t="s">
        <v>19</v>
      </c>
      <c r="F207" s="239" t="s">
        <v>295</v>
      </c>
      <c r="G207" s="237"/>
      <c r="H207" s="240">
        <v>0.54100000000000004</v>
      </c>
      <c r="I207" s="241"/>
      <c r="J207" s="237"/>
      <c r="K207" s="237"/>
      <c r="L207" s="242"/>
      <c r="M207" s="243"/>
      <c r="N207" s="244"/>
      <c r="O207" s="244"/>
      <c r="P207" s="244"/>
      <c r="Q207" s="244"/>
      <c r="R207" s="244"/>
      <c r="S207" s="244"/>
      <c r="T207" s="245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46" t="s">
        <v>152</v>
      </c>
      <c r="AU207" s="246" t="s">
        <v>82</v>
      </c>
      <c r="AV207" s="14" t="s">
        <v>82</v>
      </c>
      <c r="AW207" s="14" t="s">
        <v>33</v>
      </c>
      <c r="AX207" s="14" t="s">
        <v>72</v>
      </c>
      <c r="AY207" s="246" t="s">
        <v>141</v>
      </c>
    </row>
    <row r="208" s="16" customFormat="1">
      <c r="A208" s="16"/>
      <c r="B208" s="258"/>
      <c r="C208" s="259"/>
      <c r="D208" s="227" t="s">
        <v>152</v>
      </c>
      <c r="E208" s="260" t="s">
        <v>19</v>
      </c>
      <c r="F208" s="261" t="s">
        <v>167</v>
      </c>
      <c r="G208" s="259"/>
      <c r="H208" s="262">
        <v>11.359</v>
      </c>
      <c r="I208" s="263"/>
      <c r="J208" s="259"/>
      <c r="K208" s="259"/>
      <c r="L208" s="264"/>
      <c r="M208" s="265"/>
      <c r="N208" s="266"/>
      <c r="O208" s="266"/>
      <c r="P208" s="266"/>
      <c r="Q208" s="266"/>
      <c r="R208" s="266"/>
      <c r="S208" s="266"/>
      <c r="T208" s="267"/>
      <c r="U208" s="16"/>
      <c r="V208" s="16"/>
      <c r="W208" s="16"/>
      <c r="X208" s="16"/>
      <c r="Y208" s="16"/>
      <c r="Z208" s="16"/>
      <c r="AA208" s="16"/>
      <c r="AB208" s="16"/>
      <c r="AC208" s="16"/>
      <c r="AD208" s="16"/>
      <c r="AE208" s="16"/>
      <c r="AT208" s="268" t="s">
        <v>152</v>
      </c>
      <c r="AU208" s="268" t="s">
        <v>82</v>
      </c>
      <c r="AV208" s="16" t="s">
        <v>148</v>
      </c>
      <c r="AW208" s="16" t="s">
        <v>33</v>
      </c>
      <c r="AX208" s="16" t="s">
        <v>80</v>
      </c>
      <c r="AY208" s="268" t="s">
        <v>141</v>
      </c>
    </row>
    <row r="209" s="2" customFormat="1" ht="16.5" customHeight="1">
      <c r="A209" s="41"/>
      <c r="B209" s="42"/>
      <c r="C209" s="207" t="s">
        <v>296</v>
      </c>
      <c r="D209" s="207" t="s">
        <v>143</v>
      </c>
      <c r="E209" s="208" t="s">
        <v>297</v>
      </c>
      <c r="F209" s="209" t="s">
        <v>298</v>
      </c>
      <c r="G209" s="210" t="s">
        <v>216</v>
      </c>
      <c r="H209" s="211">
        <v>4</v>
      </c>
      <c r="I209" s="212"/>
      <c r="J209" s="213">
        <f>ROUND(I209*H209,2)</f>
        <v>0</v>
      </c>
      <c r="K209" s="209" t="s">
        <v>147</v>
      </c>
      <c r="L209" s="47"/>
      <c r="M209" s="214" t="s">
        <v>19</v>
      </c>
      <c r="N209" s="215" t="s">
        <v>43</v>
      </c>
      <c r="O209" s="87"/>
      <c r="P209" s="216">
        <f>O209*H209</f>
        <v>0</v>
      </c>
      <c r="Q209" s="216">
        <v>0.0026900000000000001</v>
      </c>
      <c r="R209" s="216">
        <f>Q209*H209</f>
        <v>0.010760000000000001</v>
      </c>
      <c r="S209" s="216">
        <v>0</v>
      </c>
      <c r="T209" s="217">
        <f>S209*H209</f>
        <v>0</v>
      </c>
      <c r="U209" s="41"/>
      <c r="V209" s="41"/>
      <c r="W209" s="41"/>
      <c r="X209" s="41"/>
      <c r="Y209" s="41"/>
      <c r="Z209" s="41"/>
      <c r="AA209" s="41"/>
      <c r="AB209" s="41"/>
      <c r="AC209" s="41"/>
      <c r="AD209" s="41"/>
      <c r="AE209" s="41"/>
      <c r="AR209" s="218" t="s">
        <v>148</v>
      </c>
      <c r="AT209" s="218" t="s">
        <v>143</v>
      </c>
      <c r="AU209" s="218" t="s">
        <v>82</v>
      </c>
      <c r="AY209" s="20" t="s">
        <v>141</v>
      </c>
      <c r="BE209" s="219">
        <f>IF(N209="základní",J209,0)</f>
        <v>0</v>
      </c>
      <c r="BF209" s="219">
        <f>IF(N209="snížená",J209,0)</f>
        <v>0</v>
      </c>
      <c r="BG209" s="219">
        <f>IF(N209="zákl. přenesená",J209,0)</f>
        <v>0</v>
      </c>
      <c r="BH209" s="219">
        <f>IF(N209="sníž. přenesená",J209,0)</f>
        <v>0</v>
      </c>
      <c r="BI209" s="219">
        <f>IF(N209="nulová",J209,0)</f>
        <v>0</v>
      </c>
      <c r="BJ209" s="20" t="s">
        <v>80</v>
      </c>
      <c r="BK209" s="219">
        <f>ROUND(I209*H209,2)</f>
        <v>0</v>
      </c>
      <c r="BL209" s="20" t="s">
        <v>148</v>
      </c>
      <c r="BM209" s="218" t="s">
        <v>299</v>
      </c>
    </row>
    <row r="210" s="2" customFormat="1">
      <c r="A210" s="41"/>
      <c r="B210" s="42"/>
      <c r="C210" s="43"/>
      <c r="D210" s="220" t="s">
        <v>150</v>
      </c>
      <c r="E210" s="43"/>
      <c r="F210" s="221" t="s">
        <v>300</v>
      </c>
      <c r="G210" s="43"/>
      <c r="H210" s="43"/>
      <c r="I210" s="222"/>
      <c r="J210" s="43"/>
      <c r="K210" s="43"/>
      <c r="L210" s="47"/>
      <c r="M210" s="223"/>
      <c r="N210" s="224"/>
      <c r="O210" s="87"/>
      <c r="P210" s="87"/>
      <c r="Q210" s="87"/>
      <c r="R210" s="87"/>
      <c r="S210" s="87"/>
      <c r="T210" s="88"/>
      <c r="U210" s="41"/>
      <c r="V210" s="41"/>
      <c r="W210" s="41"/>
      <c r="X210" s="41"/>
      <c r="Y210" s="41"/>
      <c r="Z210" s="41"/>
      <c r="AA210" s="41"/>
      <c r="AB210" s="41"/>
      <c r="AC210" s="41"/>
      <c r="AD210" s="41"/>
      <c r="AE210" s="41"/>
      <c r="AT210" s="20" t="s">
        <v>150</v>
      </c>
      <c r="AU210" s="20" t="s">
        <v>82</v>
      </c>
    </row>
    <row r="211" s="14" customFormat="1">
      <c r="A211" s="14"/>
      <c r="B211" s="236"/>
      <c r="C211" s="237"/>
      <c r="D211" s="227" t="s">
        <v>152</v>
      </c>
      <c r="E211" s="238" t="s">
        <v>19</v>
      </c>
      <c r="F211" s="239" t="s">
        <v>301</v>
      </c>
      <c r="G211" s="237"/>
      <c r="H211" s="240">
        <v>4</v>
      </c>
      <c r="I211" s="241"/>
      <c r="J211" s="237"/>
      <c r="K211" s="237"/>
      <c r="L211" s="242"/>
      <c r="M211" s="243"/>
      <c r="N211" s="244"/>
      <c r="O211" s="244"/>
      <c r="P211" s="244"/>
      <c r="Q211" s="244"/>
      <c r="R211" s="244"/>
      <c r="S211" s="244"/>
      <c r="T211" s="245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46" t="s">
        <v>152</v>
      </c>
      <c r="AU211" s="246" t="s">
        <v>82</v>
      </c>
      <c r="AV211" s="14" t="s">
        <v>82</v>
      </c>
      <c r="AW211" s="14" t="s">
        <v>33</v>
      </c>
      <c r="AX211" s="14" t="s">
        <v>72</v>
      </c>
      <c r="AY211" s="246" t="s">
        <v>141</v>
      </c>
    </row>
    <row r="212" s="15" customFormat="1">
      <c r="A212" s="15"/>
      <c r="B212" s="247"/>
      <c r="C212" s="248"/>
      <c r="D212" s="227" t="s">
        <v>152</v>
      </c>
      <c r="E212" s="249" t="s">
        <v>19</v>
      </c>
      <c r="F212" s="250" t="s">
        <v>157</v>
      </c>
      <c r="G212" s="248"/>
      <c r="H212" s="251">
        <v>4</v>
      </c>
      <c r="I212" s="252"/>
      <c r="J212" s="248"/>
      <c r="K212" s="248"/>
      <c r="L212" s="253"/>
      <c r="M212" s="254"/>
      <c r="N212" s="255"/>
      <c r="O212" s="255"/>
      <c r="P212" s="255"/>
      <c r="Q212" s="255"/>
      <c r="R212" s="255"/>
      <c r="S212" s="255"/>
      <c r="T212" s="256"/>
      <c r="U212" s="15"/>
      <c r="V212" s="15"/>
      <c r="W212" s="15"/>
      <c r="X212" s="15"/>
      <c r="Y212" s="15"/>
      <c r="Z212" s="15"/>
      <c r="AA212" s="15"/>
      <c r="AB212" s="15"/>
      <c r="AC212" s="15"/>
      <c r="AD212" s="15"/>
      <c r="AE212" s="15"/>
      <c r="AT212" s="257" t="s">
        <v>152</v>
      </c>
      <c r="AU212" s="257" t="s">
        <v>82</v>
      </c>
      <c r="AV212" s="15" t="s">
        <v>158</v>
      </c>
      <c r="AW212" s="15" t="s">
        <v>33</v>
      </c>
      <c r="AX212" s="15" t="s">
        <v>80</v>
      </c>
      <c r="AY212" s="257" t="s">
        <v>141</v>
      </c>
    </row>
    <row r="213" s="2" customFormat="1" ht="16.5" customHeight="1">
      <c r="A213" s="41"/>
      <c r="B213" s="42"/>
      <c r="C213" s="207" t="s">
        <v>302</v>
      </c>
      <c r="D213" s="207" t="s">
        <v>143</v>
      </c>
      <c r="E213" s="208" t="s">
        <v>303</v>
      </c>
      <c r="F213" s="209" t="s">
        <v>304</v>
      </c>
      <c r="G213" s="210" t="s">
        <v>216</v>
      </c>
      <c r="H213" s="211">
        <v>4</v>
      </c>
      <c r="I213" s="212"/>
      <c r="J213" s="213">
        <f>ROUND(I213*H213,2)</f>
        <v>0</v>
      </c>
      <c r="K213" s="209" t="s">
        <v>147</v>
      </c>
      <c r="L213" s="47"/>
      <c r="M213" s="214" t="s">
        <v>19</v>
      </c>
      <c r="N213" s="215" t="s">
        <v>43</v>
      </c>
      <c r="O213" s="87"/>
      <c r="P213" s="216">
        <f>O213*H213</f>
        <v>0</v>
      </c>
      <c r="Q213" s="216">
        <v>0</v>
      </c>
      <c r="R213" s="216">
        <f>Q213*H213</f>
        <v>0</v>
      </c>
      <c r="S213" s="216">
        <v>0</v>
      </c>
      <c r="T213" s="217">
        <f>S213*H213</f>
        <v>0</v>
      </c>
      <c r="U213" s="41"/>
      <c r="V213" s="41"/>
      <c r="W213" s="41"/>
      <c r="X213" s="41"/>
      <c r="Y213" s="41"/>
      <c r="Z213" s="41"/>
      <c r="AA213" s="41"/>
      <c r="AB213" s="41"/>
      <c r="AC213" s="41"/>
      <c r="AD213" s="41"/>
      <c r="AE213" s="41"/>
      <c r="AR213" s="218" t="s">
        <v>148</v>
      </c>
      <c r="AT213" s="218" t="s">
        <v>143</v>
      </c>
      <c r="AU213" s="218" t="s">
        <v>82</v>
      </c>
      <c r="AY213" s="20" t="s">
        <v>141</v>
      </c>
      <c r="BE213" s="219">
        <f>IF(N213="základní",J213,0)</f>
        <v>0</v>
      </c>
      <c r="BF213" s="219">
        <f>IF(N213="snížená",J213,0)</f>
        <v>0</v>
      </c>
      <c r="BG213" s="219">
        <f>IF(N213="zákl. přenesená",J213,0)</f>
        <v>0</v>
      </c>
      <c r="BH213" s="219">
        <f>IF(N213="sníž. přenesená",J213,0)</f>
        <v>0</v>
      </c>
      <c r="BI213" s="219">
        <f>IF(N213="nulová",J213,0)</f>
        <v>0</v>
      </c>
      <c r="BJ213" s="20" t="s">
        <v>80</v>
      </c>
      <c r="BK213" s="219">
        <f>ROUND(I213*H213,2)</f>
        <v>0</v>
      </c>
      <c r="BL213" s="20" t="s">
        <v>148</v>
      </c>
      <c r="BM213" s="218" t="s">
        <v>305</v>
      </c>
    </row>
    <row r="214" s="2" customFormat="1">
      <c r="A214" s="41"/>
      <c r="B214" s="42"/>
      <c r="C214" s="43"/>
      <c r="D214" s="220" t="s">
        <v>150</v>
      </c>
      <c r="E214" s="43"/>
      <c r="F214" s="221" t="s">
        <v>306</v>
      </c>
      <c r="G214" s="43"/>
      <c r="H214" s="43"/>
      <c r="I214" s="222"/>
      <c r="J214" s="43"/>
      <c r="K214" s="43"/>
      <c r="L214" s="47"/>
      <c r="M214" s="223"/>
      <c r="N214" s="224"/>
      <c r="O214" s="87"/>
      <c r="P214" s="87"/>
      <c r="Q214" s="87"/>
      <c r="R214" s="87"/>
      <c r="S214" s="87"/>
      <c r="T214" s="88"/>
      <c r="U214" s="41"/>
      <c r="V214" s="41"/>
      <c r="W214" s="41"/>
      <c r="X214" s="41"/>
      <c r="Y214" s="41"/>
      <c r="Z214" s="41"/>
      <c r="AA214" s="41"/>
      <c r="AB214" s="41"/>
      <c r="AC214" s="41"/>
      <c r="AD214" s="41"/>
      <c r="AE214" s="41"/>
      <c r="AT214" s="20" t="s">
        <v>150</v>
      </c>
      <c r="AU214" s="20" t="s">
        <v>82</v>
      </c>
    </row>
    <row r="215" s="2" customFormat="1" ht="24.15" customHeight="1">
      <c r="A215" s="41"/>
      <c r="B215" s="42"/>
      <c r="C215" s="207" t="s">
        <v>307</v>
      </c>
      <c r="D215" s="207" t="s">
        <v>143</v>
      </c>
      <c r="E215" s="208" t="s">
        <v>308</v>
      </c>
      <c r="F215" s="209" t="s">
        <v>309</v>
      </c>
      <c r="G215" s="210" t="s">
        <v>216</v>
      </c>
      <c r="H215" s="211">
        <v>16.178000000000001</v>
      </c>
      <c r="I215" s="212"/>
      <c r="J215" s="213">
        <f>ROUND(I215*H215,2)</f>
        <v>0</v>
      </c>
      <c r="K215" s="209" t="s">
        <v>147</v>
      </c>
      <c r="L215" s="47"/>
      <c r="M215" s="214" t="s">
        <v>19</v>
      </c>
      <c r="N215" s="215" t="s">
        <v>43</v>
      </c>
      <c r="O215" s="87"/>
      <c r="P215" s="216">
        <f>O215*H215</f>
        <v>0</v>
      </c>
      <c r="Q215" s="216">
        <v>0.69501000000000002</v>
      </c>
      <c r="R215" s="216">
        <f>Q215*H215</f>
        <v>11.243871780000001</v>
      </c>
      <c r="S215" s="216">
        <v>0</v>
      </c>
      <c r="T215" s="217">
        <f>S215*H215</f>
        <v>0</v>
      </c>
      <c r="U215" s="41"/>
      <c r="V215" s="41"/>
      <c r="W215" s="41"/>
      <c r="X215" s="41"/>
      <c r="Y215" s="41"/>
      <c r="Z215" s="41"/>
      <c r="AA215" s="41"/>
      <c r="AB215" s="41"/>
      <c r="AC215" s="41"/>
      <c r="AD215" s="41"/>
      <c r="AE215" s="41"/>
      <c r="AR215" s="218" t="s">
        <v>148</v>
      </c>
      <c r="AT215" s="218" t="s">
        <v>143</v>
      </c>
      <c r="AU215" s="218" t="s">
        <v>82</v>
      </c>
      <c r="AY215" s="20" t="s">
        <v>141</v>
      </c>
      <c r="BE215" s="219">
        <f>IF(N215="základní",J215,0)</f>
        <v>0</v>
      </c>
      <c r="BF215" s="219">
        <f>IF(N215="snížená",J215,0)</f>
        <v>0</v>
      </c>
      <c r="BG215" s="219">
        <f>IF(N215="zákl. přenesená",J215,0)</f>
        <v>0</v>
      </c>
      <c r="BH215" s="219">
        <f>IF(N215="sníž. přenesená",J215,0)</f>
        <v>0</v>
      </c>
      <c r="BI215" s="219">
        <f>IF(N215="nulová",J215,0)</f>
        <v>0</v>
      </c>
      <c r="BJ215" s="20" t="s">
        <v>80</v>
      </c>
      <c r="BK215" s="219">
        <f>ROUND(I215*H215,2)</f>
        <v>0</v>
      </c>
      <c r="BL215" s="20" t="s">
        <v>148</v>
      </c>
      <c r="BM215" s="218" t="s">
        <v>310</v>
      </c>
    </row>
    <row r="216" s="2" customFormat="1">
      <c r="A216" s="41"/>
      <c r="B216" s="42"/>
      <c r="C216" s="43"/>
      <c r="D216" s="220" t="s">
        <v>150</v>
      </c>
      <c r="E216" s="43"/>
      <c r="F216" s="221" t="s">
        <v>311</v>
      </c>
      <c r="G216" s="43"/>
      <c r="H216" s="43"/>
      <c r="I216" s="222"/>
      <c r="J216" s="43"/>
      <c r="K216" s="43"/>
      <c r="L216" s="47"/>
      <c r="M216" s="223"/>
      <c r="N216" s="224"/>
      <c r="O216" s="87"/>
      <c r="P216" s="87"/>
      <c r="Q216" s="87"/>
      <c r="R216" s="87"/>
      <c r="S216" s="87"/>
      <c r="T216" s="88"/>
      <c r="U216" s="41"/>
      <c r="V216" s="41"/>
      <c r="W216" s="41"/>
      <c r="X216" s="41"/>
      <c r="Y216" s="41"/>
      <c r="Z216" s="41"/>
      <c r="AA216" s="41"/>
      <c r="AB216" s="41"/>
      <c r="AC216" s="41"/>
      <c r="AD216" s="41"/>
      <c r="AE216" s="41"/>
      <c r="AT216" s="20" t="s">
        <v>150</v>
      </c>
      <c r="AU216" s="20" t="s">
        <v>82</v>
      </c>
    </row>
    <row r="217" s="14" customFormat="1">
      <c r="A217" s="14"/>
      <c r="B217" s="236"/>
      <c r="C217" s="237"/>
      <c r="D217" s="227" t="s">
        <v>152</v>
      </c>
      <c r="E217" s="238" t="s">
        <v>19</v>
      </c>
      <c r="F217" s="239" t="s">
        <v>312</v>
      </c>
      <c r="G217" s="237"/>
      <c r="H217" s="240">
        <v>16.178000000000001</v>
      </c>
      <c r="I217" s="241"/>
      <c r="J217" s="237"/>
      <c r="K217" s="237"/>
      <c r="L217" s="242"/>
      <c r="M217" s="243"/>
      <c r="N217" s="244"/>
      <c r="O217" s="244"/>
      <c r="P217" s="244"/>
      <c r="Q217" s="244"/>
      <c r="R217" s="244"/>
      <c r="S217" s="244"/>
      <c r="T217" s="245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46" t="s">
        <v>152</v>
      </c>
      <c r="AU217" s="246" t="s">
        <v>82</v>
      </c>
      <c r="AV217" s="14" t="s">
        <v>82</v>
      </c>
      <c r="AW217" s="14" t="s">
        <v>33</v>
      </c>
      <c r="AX217" s="14" t="s">
        <v>72</v>
      </c>
      <c r="AY217" s="246" t="s">
        <v>141</v>
      </c>
    </row>
    <row r="218" s="15" customFormat="1">
      <c r="A218" s="15"/>
      <c r="B218" s="247"/>
      <c r="C218" s="248"/>
      <c r="D218" s="227" t="s">
        <v>152</v>
      </c>
      <c r="E218" s="249" t="s">
        <v>19</v>
      </c>
      <c r="F218" s="250" t="s">
        <v>157</v>
      </c>
      <c r="G218" s="248"/>
      <c r="H218" s="251">
        <v>16.178000000000001</v>
      </c>
      <c r="I218" s="252"/>
      <c r="J218" s="248"/>
      <c r="K218" s="248"/>
      <c r="L218" s="253"/>
      <c r="M218" s="254"/>
      <c r="N218" s="255"/>
      <c r="O218" s="255"/>
      <c r="P218" s="255"/>
      <c r="Q218" s="255"/>
      <c r="R218" s="255"/>
      <c r="S218" s="255"/>
      <c r="T218" s="256"/>
      <c r="U218" s="15"/>
      <c r="V218" s="15"/>
      <c r="W218" s="15"/>
      <c r="X218" s="15"/>
      <c r="Y218" s="15"/>
      <c r="Z218" s="15"/>
      <c r="AA218" s="15"/>
      <c r="AB218" s="15"/>
      <c r="AC218" s="15"/>
      <c r="AD218" s="15"/>
      <c r="AE218" s="15"/>
      <c r="AT218" s="257" t="s">
        <v>152</v>
      </c>
      <c r="AU218" s="257" t="s">
        <v>82</v>
      </c>
      <c r="AV218" s="15" t="s">
        <v>158</v>
      </c>
      <c r="AW218" s="15" t="s">
        <v>33</v>
      </c>
      <c r="AX218" s="15" t="s">
        <v>80</v>
      </c>
      <c r="AY218" s="257" t="s">
        <v>141</v>
      </c>
    </row>
    <row r="219" s="2" customFormat="1" ht="24.15" customHeight="1">
      <c r="A219" s="41"/>
      <c r="B219" s="42"/>
      <c r="C219" s="207" t="s">
        <v>313</v>
      </c>
      <c r="D219" s="207" t="s">
        <v>143</v>
      </c>
      <c r="E219" s="208" t="s">
        <v>314</v>
      </c>
      <c r="F219" s="209" t="s">
        <v>315</v>
      </c>
      <c r="G219" s="210" t="s">
        <v>216</v>
      </c>
      <c r="H219" s="211">
        <v>8.0329999999999995</v>
      </c>
      <c r="I219" s="212"/>
      <c r="J219" s="213">
        <f>ROUND(I219*H219,2)</f>
        <v>0</v>
      </c>
      <c r="K219" s="209" t="s">
        <v>147</v>
      </c>
      <c r="L219" s="47"/>
      <c r="M219" s="214" t="s">
        <v>19</v>
      </c>
      <c r="N219" s="215" t="s">
        <v>43</v>
      </c>
      <c r="O219" s="87"/>
      <c r="P219" s="216">
        <f>O219*H219</f>
        <v>0</v>
      </c>
      <c r="Q219" s="216">
        <v>0.93198000000000003</v>
      </c>
      <c r="R219" s="216">
        <f>Q219*H219</f>
        <v>7.48659534</v>
      </c>
      <c r="S219" s="216">
        <v>0</v>
      </c>
      <c r="T219" s="217">
        <f>S219*H219</f>
        <v>0</v>
      </c>
      <c r="U219" s="41"/>
      <c r="V219" s="41"/>
      <c r="W219" s="41"/>
      <c r="X219" s="41"/>
      <c r="Y219" s="41"/>
      <c r="Z219" s="41"/>
      <c r="AA219" s="41"/>
      <c r="AB219" s="41"/>
      <c r="AC219" s="41"/>
      <c r="AD219" s="41"/>
      <c r="AE219" s="41"/>
      <c r="AR219" s="218" t="s">
        <v>148</v>
      </c>
      <c r="AT219" s="218" t="s">
        <v>143</v>
      </c>
      <c r="AU219" s="218" t="s">
        <v>82</v>
      </c>
      <c r="AY219" s="20" t="s">
        <v>141</v>
      </c>
      <c r="BE219" s="219">
        <f>IF(N219="základní",J219,0)</f>
        <v>0</v>
      </c>
      <c r="BF219" s="219">
        <f>IF(N219="snížená",J219,0)</f>
        <v>0</v>
      </c>
      <c r="BG219" s="219">
        <f>IF(N219="zákl. přenesená",J219,0)</f>
        <v>0</v>
      </c>
      <c r="BH219" s="219">
        <f>IF(N219="sníž. přenesená",J219,0)</f>
        <v>0</v>
      </c>
      <c r="BI219" s="219">
        <f>IF(N219="nulová",J219,0)</f>
        <v>0</v>
      </c>
      <c r="BJ219" s="20" t="s">
        <v>80</v>
      </c>
      <c r="BK219" s="219">
        <f>ROUND(I219*H219,2)</f>
        <v>0</v>
      </c>
      <c r="BL219" s="20" t="s">
        <v>148</v>
      </c>
      <c r="BM219" s="218" t="s">
        <v>316</v>
      </c>
    </row>
    <row r="220" s="2" customFormat="1">
      <c r="A220" s="41"/>
      <c r="B220" s="42"/>
      <c r="C220" s="43"/>
      <c r="D220" s="220" t="s">
        <v>150</v>
      </c>
      <c r="E220" s="43"/>
      <c r="F220" s="221" t="s">
        <v>317</v>
      </c>
      <c r="G220" s="43"/>
      <c r="H220" s="43"/>
      <c r="I220" s="222"/>
      <c r="J220" s="43"/>
      <c r="K220" s="43"/>
      <c r="L220" s="47"/>
      <c r="M220" s="223"/>
      <c r="N220" s="224"/>
      <c r="O220" s="87"/>
      <c r="P220" s="87"/>
      <c r="Q220" s="87"/>
      <c r="R220" s="87"/>
      <c r="S220" s="87"/>
      <c r="T220" s="88"/>
      <c r="U220" s="41"/>
      <c r="V220" s="41"/>
      <c r="W220" s="41"/>
      <c r="X220" s="41"/>
      <c r="Y220" s="41"/>
      <c r="Z220" s="41"/>
      <c r="AA220" s="41"/>
      <c r="AB220" s="41"/>
      <c r="AC220" s="41"/>
      <c r="AD220" s="41"/>
      <c r="AE220" s="41"/>
      <c r="AT220" s="20" t="s">
        <v>150</v>
      </c>
      <c r="AU220" s="20" t="s">
        <v>82</v>
      </c>
    </row>
    <row r="221" s="14" customFormat="1">
      <c r="A221" s="14"/>
      <c r="B221" s="236"/>
      <c r="C221" s="237"/>
      <c r="D221" s="227" t="s">
        <v>152</v>
      </c>
      <c r="E221" s="238" t="s">
        <v>19</v>
      </c>
      <c r="F221" s="239" t="s">
        <v>318</v>
      </c>
      <c r="G221" s="237"/>
      <c r="H221" s="240">
        <v>8.0329999999999995</v>
      </c>
      <c r="I221" s="241"/>
      <c r="J221" s="237"/>
      <c r="K221" s="237"/>
      <c r="L221" s="242"/>
      <c r="M221" s="243"/>
      <c r="N221" s="244"/>
      <c r="O221" s="244"/>
      <c r="P221" s="244"/>
      <c r="Q221" s="244"/>
      <c r="R221" s="244"/>
      <c r="S221" s="244"/>
      <c r="T221" s="245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46" t="s">
        <v>152</v>
      </c>
      <c r="AU221" s="246" t="s">
        <v>82</v>
      </c>
      <c r="AV221" s="14" t="s">
        <v>82</v>
      </c>
      <c r="AW221" s="14" t="s">
        <v>33</v>
      </c>
      <c r="AX221" s="14" t="s">
        <v>72</v>
      </c>
      <c r="AY221" s="246" t="s">
        <v>141</v>
      </c>
    </row>
    <row r="222" s="15" customFormat="1">
      <c r="A222" s="15"/>
      <c r="B222" s="247"/>
      <c r="C222" s="248"/>
      <c r="D222" s="227" t="s">
        <v>152</v>
      </c>
      <c r="E222" s="249" t="s">
        <v>19</v>
      </c>
      <c r="F222" s="250" t="s">
        <v>157</v>
      </c>
      <c r="G222" s="248"/>
      <c r="H222" s="251">
        <v>8.0329999999999995</v>
      </c>
      <c r="I222" s="252"/>
      <c r="J222" s="248"/>
      <c r="K222" s="248"/>
      <c r="L222" s="253"/>
      <c r="M222" s="254"/>
      <c r="N222" s="255"/>
      <c r="O222" s="255"/>
      <c r="P222" s="255"/>
      <c r="Q222" s="255"/>
      <c r="R222" s="255"/>
      <c r="S222" s="255"/>
      <c r="T222" s="256"/>
      <c r="U222" s="15"/>
      <c r="V222" s="15"/>
      <c r="W222" s="15"/>
      <c r="X222" s="15"/>
      <c r="Y222" s="15"/>
      <c r="Z222" s="15"/>
      <c r="AA222" s="15"/>
      <c r="AB222" s="15"/>
      <c r="AC222" s="15"/>
      <c r="AD222" s="15"/>
      <c r="AE222" s="15"/>
      <c r="AT222" s="257" t="s">
        <v>152</v>
      </c>
      <c r="AU222" s="257" t="s">
        <v>82</v>
      </c>
      <c r="AV222" s="15" t="s">
        <v>158</v>
      </c>
      <c r="AW222" s="15" t="s">
        <v>33</v>
      </c>
      <c r="AX222" s="15" t="s">
        <v>80</v>
      </c>
      <c r="AY222" s="257" t="s">
        <v>141</v>
      </c>
    </row>
    <row r="223" s="2" customFormat="1" ht="16.5" customHeight="1">
      <c r="A223" s="41"/>
      <c r="B223" s="42"/>
      <c r="C223" s="207" t="s">
        <v>319</v>
      </c>
      <c r="D223" s="207" t="s">
        <v>143</v>
      </c>
      <c r="E223" s="208" t="s">
        <v>320</v>
      </c>
      <c r="F223" s="209" t="s">
        <v>321</v>
      </c>
      <c r="G223" s="210" t="s">
        <v>209</v>
      </c>
      <c r="H223" s="211">
        <v>0.64100000000000001</v>
      </c>
      <c r="I223" s="212"/>
      <c r="J223" s="213">
        <f>ROUND(I223*H223,2)</f>
        <v>0</v>
      </c>
      <c r="K223" s="209" t="s">
        <v>147</v>
      </c>
      <c r="L223" s="47"/>
      <c r="M223" s="214" t="s">
        <v>19</v>
      </c>
      <c r="N223" s="215" t="s">
        <v>43</v>
      </c>
      <c r="O223" s="87"/>
      <c r="P223" s="216">
        <f>O223*H223</f>
        <v>0</v>
      </c>
      <c r="Q223" s="216">
        <v>1.0606199999999999</v>
      </c>
      <c r="R223" s="216">
        <f>Q223*H223</f>
        <v>0.67985741999999993</v>
      </c>
      <c r="S223" s="216">
        <v>0</v>
      </c>
      <c r="T223" s="217">
        <f>S223*H223</f>
        <v>0</v>
      </c>
      <c r="U223" s="41"/>
      <c r="V223" s="41"/>
      <c r="W223" s="41"/>
      <c r="X223" s="41"/>
      <c r="Y223" s="41"/>
      <c r="Z223" s="41"/>
      <c r="AA223" s="41"/>
      <c r="AB223" s="41"/>
      <c r="AC223" s="41"/>
      <c r="AD223" s="41"/>
      <c r="AE223" s="41"/>
      <c r="AR223" s="218" t="s">
        <v>148</v>
      </c>
      <c r="AT223" s="218" t="s">
        <v>143</v>
      </c>
      <c r="AU223" s="218" t="s">
        <v>82</v>
      </c>
      <c r="AY223" s="20" t="s">
        <v>141</v>
      </c>
      <c r="BE223" s="219">
        <f>IF(N223="základní",J223,0)</f>
        <v>0</v>
      </c>
      <c r="BF223" s="219">
        <f>IF(N223="snížená",J223,0)</f>
        <v>0</v>
      </c>
      <c r="BG223" s="219">
        <f>IF(N223="zákl. přenesená",J223,0)</f>
        <v>0</v>
      </c>
      <c r="BH223" s="219">
        <f>IF(N223="sníž. přenesená",J223,0)</f>
        <v>0</v>
      </c>
      <c r="BI223" s="219">
        <f>IF(N223="nulová",J223,0)</f>
        <v>0</v>
      </c>
      <c r="BJ223" s="20" t="s">
        <v>80</v>
      </c>
      <c r="BK223" s="219">
        <f>ROUND(I223*H223,2)</f>
        <v>0</v>
      </c>
      <c r="BL223" s="20" t="s">
        <v>148</v>
      </c>
      <c r="BM223" s="218" t="s">
        <v>322</v>
      </c>
    </row>
    <row r="224" s="2" customFormat="1">
      <c r="A224" s="41"/>
      <c r="B224" s="42"/>
      <c r="C224" s="43"/>
      <c r="D224" s="220" t="s">
        <v>150</v>
      </c>
      <c r="E224" s="43"/>
      <c r="F224" s="221" t="s">
        <v>323</v>
      </c>
      <c r="G224" s="43"/>
      <c r="H224" s="43"/>
      <c r="I224" s="222"/>
      <c r="J224" s="43"/>
      <c r="K224" s="43"/>
      <c r="L224" s="47"/>
      <c r="M224" s="223"/>
      <c r="N224" s="224"/>
      <c r="O224" s="87"/>
      <c r="P224" s="87"/>
      <c r="Q224" s="87"/>
      <c r="R224" s="87"/>
      <c r="S224" s="87"/>
      <c r="T224" s="88"/>
      <c r="U224" s="41"/>
      <c r="V224" s="41"/>
      <c r="W224" s="41"/>
      <c r="X224" s="41"/>
      <c r="Y224" s="41"/>
      <c r="Z224" s="41"/>
      <c r="AA224" s="41"/>
      <c r="AB224" s="41"/>
      <c r="AC224" s="41"/>
      <c r="AD224" s="41"/>
      <c r="AE224" s="41"/>
      <c r="AT224" s="20" t="s">
        <v>150</v>
      </c>
      <c r="AU224" s="20" t="s">
        <v>82</v>
      </c>
    </row>
    <row r="225" s="14" customFormat="1">
      <c r="A225" s="14"/>
      <c r="B225" s="236"/>
      <c r="C225" s="237"/>
      <c r="D225" s="227" t="s">
        <v>152</v>
      </c>
      <c r="E225" s="238" t="s">
        <v>19</v>
      </c>
      <c r="F225" s="239" t="s">
        <v>324</v>
      </c>
      <c r="G225" s="237"/>
      <c r="H225" s="240">
        <v>0.64100000000000001</v>
      </c>
      <c r="I225" s="241"/>
      <c r="J225" s="237"/>
      <c r="K225" s="237"/>
      <c r="L225" s="242"/>
      <c r="M225" s="243"/>
      <c r="N225" s="244"/>
      <c r="O225" s="244"/>
      <c r="P225" s="244"/>
      <c r="Q225" s="244"/>
      <c r="R225" s="244"/>
      <c r="S225" s="244"/>
      <c r="T225" s="245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46" t="s">
        <v>152</v>
      </c>
      <c r="AU225" s="246" t="s">
        <v>82</v>
      </c>
      <c r="AV225" s="14" t="s">
        <v>82</v>
      </c>
      <c r="AW225" s="14" t="s">
        <v>33</v>
      </c>
      <c r="AX225" s="14" t="s">
        <v>72</v>
      </c>
      <c r="AY225" s="246" t="s">
        <v>141</v>
      </c>
    </row>
    <row r="226" s="15" customFormat="1">
      <c r="A226" s="15"/>
      <c r="B226" s="247"/>
      <c r="C226" s="248"/>
      <c r="D226" s="227" t="s">
        <v>152</v>
      </c>
      <c r="E226" s="249" t="s">
        <v>19</v>
      </c>
      <c r="F226" s="250" t="s">
        <v>157</v>
      </c>
      <c r="G226" s="248"/>
      <c r="H226" s="251">
        <v>0.64100000000000001</v>
      </c>
      <c r="I226" s="252"/>
      <c r="J226" s="248"/>
      <c r="K226" s="248"/>
      <c r="L226" s="253"/>
      <c r="M226" s="254"/>
      <c r="N226" s="255"/>
      <c r="O226" s="255"/>
      <c r="P226" s="255"/>
      <c r="Q226" s="255"/>
      <c r="R226" s="255"/>
      <c r="S226" s="255"/>
      <c r="T226" s="256"/>
      <c r="U226" s="15"/>
      <c r="V226" s="15"/>
      <c r="W226" s="15"/>
      <c r="X226" s="15"/>
      <c r="Y226" s="15"/>
      <c r="Z226" s="15"/>
      <c r="AA226" s="15"/>
      <c r="AB226" s="15"/>
      <c r="AC226" s="15"/>
      <c r="AD226" s="15"/>
      <c r="AE226" s="15"/>
      <c r="AT226" s="257" t="s">
        <v>152</v>
      </c>
      <c r="AU226" s="257" t="s">
        <v>82</v>
      </c>
      <c r="AV226" s="15" t="s">
        <v>158</v>
      </c>
      <c r="AW226" s="15" t="s">
        <v>33</v>
      </c>
      <c r="AX226" s="15" t="s">
        <v>80</v>
      </c>
      <c r="AY226" s="257" t="s">
        <v>141</v>
      </c>
    </row>
    <row r="227" s="12" customFormat="1" ht="22.8" customHeight="1">
      <c r="A227" s="12"/>
      <c r="B227" s="191"/>
      <c r="C227" s="192"/>
      <c r="D227" s="193" t="s">
        <v>71</v>
      </c>
      <c r="E227" s="205" t="s">
        <v>158</v>
      </c>
      <c r="F227" s="205" t="s">
        <v>325</v>
      </c>
      <c r="G227" s="192"/>
      <c r="H227" s="192"/>
      <c r="I227" s="195"/>
      <c r="J227" s="206">
        <f>BK227</f>
        <v>0</v>
      </c>
      <c r="K227" s="192"/>
      <c r="L227" s="197"/>
      <c r="M227" s="198"/>
      <c r="N227" s="199"/>
      <c r="O227" s="199"/>
      <c r="P227" s="200">
        <f>P228</f>
        <v>0</v>
      </c>
      <c r="Q227" s="199"/>
      <c r="R227" s="200">
        <f>R228</f>
        <v>0.90749999999999997</v>
      </c>
      <c r="S227" s="199"/>
      <c r="T227" s="201">
        <f>T228</f>
        <v>0</v>
      </c>
      <c r="U227" s="12"/>
      <c r="V227" s="12"/>
      <c r="W227" s="12"/>
      <c r="X227" s="12"/>
      <c r="Y227" s="12"/>
      <c r="Z227" s="12"/>
      <c r="AA227" s="12"/>
      <c r="AB227" s="12"/>
      <c r="AC227" s="12"/>
      <c r="AD227" s="12"/>
      <c r="AE227" s="12"/>
      <c r="AR227" s="202" t="s">
        <v>80</v>
      </c>
      <c r="AT227" s="203" t="s">
        <v>71</v>
      </c>
      <c r="AU227" s="203" t="s">
        <v>80</v>
      </c>
      <c r="AY227" s="202" t="s">
        <v>141</v>
      </c>
      <c r="BK227" s="204">
        <f>BK228</f>
        <v>0</v>
      </c>
    </row>
    <row r="228" s="12" customFormat="1" ht="20.88" customHeight="1">
      <c r="A228" s="12"/>
      <c r="B228" s="191"/>
      <c r="C228" s="192"/>
      <c r="D228" s="193" t="s">
        <v>71</v>
      </c>
      <c r="E228" s="205" t="s">
        <v>326</v>
      </c>
      <c r="F228" s="205" t="s">
        <v>327</v>
      </c>
      <c r="G228" s="192"/>
      <c r="H228" s="192"/>
      <c r="I228" s="195"/>
      <c r="J228" s="206">
        <f>BK228</f>
        <v>0</v>
      </c>
      <c r="K228" s="192"/>
      <c r="L228" s="197"/>
      <c r="M228" s="198"/>
      <c r="N228" s="199"/>
      <c r="O228" s="199"/>
      <c r="P228" s="200">
        <f>SUM(P229:P231)</f>
        <v>0</v>
      </c>
      <c r="Q228" s="199"/>
      <c r="R228" s="200">
        <f>SUM(R229:R231)</f>
        <v>0.90749999999999997</v>
      </c>
      <c r="S228" s="199"/>
      <c r="T228" s="201">
        <f>SUM(T229:T231)</f>
        <v>0</v>
      </c>
      <c r="U228" s="12"/>
      <c r="V228" s="12"/>
      <c r="W228" s="12"/>
      <c r="X228" s="12"/>
      <c r="Y228" s="12"/>
      <c r="Z228" s="12"/>
      <c r="AA228" s="12"/>
      <c r="AB228" s="12"/>
      <c r="AC228" s="12"/>
      <c r="AD228" s="12"/>
      <c r="AE228" s="12"/>
      <c r="AR228" s="202" t="s">
        <v>80</v>
      </c>
      <c r="AT228" s="203" t="s">
        <v>71</v>
      </c>
      <c r="AU228" s="203" t="s">
        <v>82</v>
      </c>
      <c r="AY228" s="202" t="s">
        <v>141</v>
      </c>
      <c r="BK228" s="204">
        <f>SUM(BK229:BK231)</f>
        <v>0</v>
      </c>
    </row>
    <row r="229" s="2" customFormat="1" ht="21.75" customHeight="1">
      <c r="A229" s="41"/>
      <c r="B229" s="42"/>
      <c r="C229" s="207" t="s">
        <v>328</v>
      </c>
      <c r="D229" s="207" t="s">
        <v>143</v>
      </c>
      <c r="E229" s="208" t="s">
        <v>329</v>
      </c>
      <c r="F229" s="209" t="s">
        <v>330</v>
      </c>
      <c r="G229" s="210" t="s">
        <v>216</v>
      </c>
      <c r="H229" s="211">
        <v>1.815</v>
      </c>
      <c r="I229" s="212"/>
      <c r="J229" s="213">
        <f>ROUND(I229*H229,2)</f>
        <v>0</v>
      </c>
      <c r="K229" s="209" t="s">
        <v>19</v>
      </c>
      <c r="L229" s="47"/>
      <c r="M229" s="214" t="s">
        <v>19</v>
      </c>
      <c r="N229" s="215" t="s">
        <v>43</v>
      </c>
      <c r="O229" s="87"/>
      <c r="P229" s="216">
        <f>O229*H229</f>
        <v>0</v>
      </c>
      <c r="Q229" s="216">
        <v>0.5</v>
      </c>
      <c r="R229" s="216">
        <f>Q229*H229</f>
        <v>0.90749999999999997</v>
      </c>
      <c r="S229" s="216">
        <v>0</v>
      </c>
      <c r="T229" s="217">
        <f>S229*H229</f>
        <v>0</v>
      </c>
      <c r="U229" s="41"/>
      <c r="V229" s="41"/>
      <c r="W229" s="41"/>
      <c r="X229" s="41"/>
      <c r="Y229" s="41"/>
      <c r="Z229" s="41"/>
      <c r="AA229" s="41"/>
      <c r="AB229" s="41"/>
      <c r="AC229" s="41"/>
      <c r="AD229" s="41"/>
      <c r="AE229" s="41"/>
      <c r="AR229" s="218" t="s">
        <v>148</v>
      </c>
      <c r="AT229" s="218" t="s">
        <v>143</v>
      </c>
      <c r="AU229" s="218" t="s">
        <v>158</v>
      </c>
      <c r="AY229" s="20" t="s">
        <v>141</v>
      </c>
      <c r="BE229" s="219">
        <f>IF(N229="základní",J229,0)</f>
        <v>0</v>
      </c>
      <c r="BF229" s="219">
        <f>IF(N229="snížená",J229,0)</f>
        <v>0</v>
      </c>
      <c r="BG229" s="219">
        <f>IF(N229="zákl. přenesená",J229,0)</f>
        <v>0</v>
      </c>
      <c r="BH229" s="219">
        <f>IF(N229="sníž. přenesená",J229,0)</f>
        <v>0</v>
      </c>
      <c r="BI229" s="219">
        <f>IF(N229="nulová",J229,0)</f>
        <v>0</v>
      </c>
      <c r="BJ229" s="20" t="s">
        <v>80</v>
      </c>
      <c r="BK229" s="219">
        <f>ROUND(I229*H229,2)</f>
        <v>0</v>
      </c>
      <c r="BL229" s="20" t="s">
        <v>148</v>
      </c>
      <c r="BM229" s="218" t="s">
        <v>331</v>
      </c>
    </row>
    <row r="230" s="14" customFormat="1">
      <c r="A230" s="14"/>
      <c r="B230" s="236"/>
      <c r="C230" s="237"/>
      <c r="D230" s="227" t="s">
        <v>152</v>
      </c>
      <c r="E230" s="238" t="s">
        <v>19</v>
      </c>
      <c r="F230" s="239" t="s">
        <v>332</v>
      </c>
      <c r="G230" s="237"/>
      <c r="H230" s="240">
        <v>1.815</v>
      </c>
      <c r="I230" s="241"/>
      <c r="J230" s="237"/>
      <c r="K230" s="237"/>
      <c r="L230" s="242"/>
      <c r="M230" s="243"/>
      <c r="N230" s="244"/>
      <c r="O230" s="244"/>
      <c r="P230" s="244"/>
      <c r="Q230" s="244"/>
      <c r="R230" s="244"/>
      <c r="S230" s="244"/>
      <c r="T230" s="245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46" t="s">
        <v>152</v>
      </c>
      <c r="AU230" s="246" t="s">
        <v>158</v>
      </c>
      <c r="AV230" s="14" t="s">
        <v>82</v>
      </c>
      <c r="AW230" s="14" t="s">
        <v>33</v>
      </c>
      <c r="AX230" s="14" t="s">
        <v>72</v>
      </c>
      <c r="AY230" s="246" t="s">
        <v>141</v>
      </c>
    </row>
    <row r="231" s="15" customFormat="1">
      <c r="A231" s="15"/>
      <c r="B231" s="247"/>
      <c r="C231" s="248"/>
      <c r="D231" s="227" t="s">
        <v>152</v>
      </c>
      <c r="E231" s="249" t="s">
        <v>19</v>
      </c>
      <c r="F231" s="250" t="s">
        <v>157</v>
      </c>
      <c r="G231" s="248"/>
      <c r="H231" s="251">
        <v>1.815</v>
      </c>
      <c r="I231" s="252"/>
      <c r="J231" s="248"/>
      <c r="K231" s="248"/>
      <c r="L231" s="253"/>
      <c r="M231" s="254"/>
      <c r="N231" s="255"/>
      <c r="O231" s="255"/>
      <c r="P231" s="255"/>
      <c r="Q231" s="255"/>
      <c r="R231" s="255"/>
      <c r="S231" s="255"/>
      <c r="T231" s="256"/>
      <c r="U231" s="15"/>
      <c r="V231" s="15"/>
      <c r="W231" s="15"/>
      <c r="X231" s="15"/>
      <c r="Y231" s="15"/>
      <c r="Z231" s="15"/>
      <c r="AA231" s="15"/>
      <c r="AB231" s="15"/>
      <c r="AC231" s="15"/>
      <c r="AD231" s="15"/>
      <c r="AE231" s="15"/>
      <c r="AT231" s="257" t="s">
        <v>152</v>
      </c>
      <c r="AU231" s="257" t="s">
        <v>158</v>
      </c>
      <c r="AV231" s="15" t="s">
        <v>158</v>
      </c>
      <c r="AW231" s="15" t="s">
        <v>33</v>
      </c>
      <c r="AX231" s="15" t="s">
        <v>80</v>
      </c>
      <c r="AY231" s="257" t="s">
        <v>141</v>
      </c>
    </row>
    <row r="232" s="12" customFormat="1" ht="22.8" customHeight="1">
      <c r="A232" s="12"/>
      <c r="B232" s="191"/>
      <c r="C232" s="192"/>
      <c r="D232" s="193" t="s">
        <v>71</v>
      </c>
      <c r="E232" s="205" t="s">
        <v>148</v>
      </c>
      <c r="F232" s="205" t="s">
        <v>333</v>
      </c>
      <c r="G232" s="192"/>
      <c r="H232" s="192"/>
      <c r="I232" s="195"/>
      <c r="J232" s="206">
        <f>BK232</f>
        <v>0</v>
      </c>
      <c r="K232" s="192"/>
      <c r="L232" s="197"/>
      <c r="M232" s="198"/>
      <c r="N232" s="199"/>
      <c r="O232" s="199"/>
      <c r="P232" s="200">
        <f>SUM(P233:P244)</f>
        <v>0</v>
      </c>
      <c r="Q232" s="199"/>
      <c r="R232" s="200">
        <f>SUM(R233:R244)</f>
        <v>8.1520313099999999</v>
      </c>
      <c r="S232" s="199"/>
      <c r="T232" s="201">
        <f>SUM(T233:T244)</f>
        <v>0</v>
      </c>
      <c r="U232" s="12"/>
      <c r="V232" s="12"/>
      <c r="W232" s="12"/>
      <c r="X232" s="12"/>
      <c r="Y232" s="12"/>
      <c r="Z232" s="12"/>
      <c r="AA232" s="12"/>
      <c r="AB232" s="12"/>
      <c r="AC232" s="12"/>
      <c r="AD232" s="12"/>
      <c r="AE232" s="12"/>
      <c r="AR232" s="202" t="s">
        <v>80</v>
      </c>
      <c r="AT232" s="203" t="s">
        <v>71</v>
      </c>
      <c r="AU232" s="203" t="s">
        <v>80</v>
      </c>
      <c r="AY232" s="202" t="s">
        <v>141</v>
      </c>
      <c r="BK232" s="204">
        <f>SUM(BK233:BK244)</f>
        <v>0</v>
      </c>
    </row>
    <row r="233" s="2" customFormat="1" ht="21.75" customHeight="1">
      <c r="A233" s="41"/>
      <c r="B233" s="42"/>
      <c r="C233" s="207" t="s">
        <v>334</v>
      </c>
      <c r="D233" s="207" t="s">
        <v>143</v>
      </c>
      <c r="E233" s="208" t="s">
        <v>335</v>
      </c>
      <c r="F233" s="209" t="s">
        <v>336</v>
      </c>
      <c r="G233" s="210" t="s">
        <v>146</v>
      </c>
      <c r="H233" s="211">
        <v>3.7029999999999998</v>
      </c>
      <c r="I233" s="212"/>
      <c r="J233" s="213">
        <f>ROUND(I233*H233,2)</f>
        <v>0</v>
      </c>
      <c r="K233" s="209" t="s">
        <v>147</v>
      </c>
      <c r="L233" s="47"/>
      <c r="M233" s="214" t="s">
        <v>19</v>
      </c>
      <c r="N233" s="215" t="s">
        <v>43</v>
      </c>
      <c r="O233" s="87"/>
      <c r="P233" s="216">
        <f>O233*H233</f>
        <v>0</v>
      </c>
      <c r="Q233" s="216">
        <v>1.8907700000000001</v>
      </c>
      <c r="R233" s="216">
        <f>Q233*H233</f>
        <v>7.0015213100000002</v>
      </c>
      <c r="S233" s="216">
        <v>0</v>
      </c>
      <c r="T233" s="217">
        <f>S233*H233</f>
        <v>0</v>
      </c>
      <c r="U233" s="41"/>
      <c r="V233" s="41"/>
      <c r="W233" s="41"/>
      <c r="X233" s="41"/>
      <c r="Y233" s="41"/>
      <c r="Z233" s="41"/>
      <c r="AA233" s="41"/>
      <c r="AB233" s="41"/>
      <c r="AC233" s="41"/>
      <c r="AD233" s="41"/>
      <c r="AE233" s="41"/>
      <c r="AR233" s="218" t="s">
        <v>148</v>
      </c>
      <c r="AT233" s="218" t="s">
        <v>143</v>
      </c>
      <c r="AU233" s="218" t="s">
        <v>82</v>
      </c>
      <c r="AY233" s="20" t="s">
        <v>141</v>
      </c>
      <c r="BE233" s="219">
        <f>IF(N233="základní",J233,0)</f>
        <v>0</v>
      </c>
      <c r="BF233" s="219">
        <f>IF(N233="snížená",J233,0)</f>
        <v>0</v>
      </c>
      <c r="BG233" s="219">
        <f>IF(N233="zákl. přenesená",J233,0)</f>
        <v>0</v>
      </c>
      <c r="BH233" s="219">
        <f>IF(N233="sníž. přenesená",J233,0)</f>
        <v>0</v>
      </c>
      <c r="BI233" s="219">
        <f>IF(N233="nulová",J233,0)</f>
        <v>0</v>
      </c>
      <c r="BJ233" s="20" t="s">
        <v>80</v>
      </c>
      <c r="BK233" s="219">
        <f>ROUND(I233*H233,2)</f>
        <v>0</v>
      </c>
      <c r="BL233" s="20" t="s">
        <v>148</v>
      </c>
      <c r="BM233" s="218" t="s">
        <v>337</v>
      </c>
    </row>
    <row r="234" s="2" customFormat="1">
      <c r="A234" s="41"/>
      <c r="B234" s="42"/>
      <c r="C234" s="43"/>
      <c r="D234" s="220" t="s">
        <v>150</v>
      </c>
      <c r="E234" s="43"/>
      <c r="F234" s="221" t="s">
        <v>338</v>
      </c>
      <c r="G234" s="43"/>
      <c r="H234" s="43"/>
      <c r="I234" s="222"/>
      <c r="J234" s="43"/>
      <c r="K234" s="43"/>
      <c r="L234" s="47"/>
      <c r="M234" s="223"/>
      <c r="N234" s="224"/>
      <c r="O234" s="87"/>
      <c r="P234" s="87"/>
      <c r="Q234" s="87"/>
      <c r="R234" s="87"/>
      <c r="S234" s="87"/>
      <c r="T234" s="88"/>
      <c r="U234" s="41"/>
      <c r="V234" s="41"/>
      <c r="W234" s="41"/>
      <c r="X234" s="41"/>
      <c r="Y234" s="41"/>
      <c r="Z234" s="41"/>
      <c r="AA234" s="41"/>
      <c r="AB234" s="41"/>
      <c r="AC234" s="41"/>
      <c r="AD234" s="41"/>
      <c r="AE234" s="41"/>
      <c r="AT234" s="20" t="s">
        <v>150</v>
      </c>
      <c r="AU234" s="20" t="s">
        <v>82</v>
      </c>
    </row>
    <row r="235" s="13" customFormat="1">
      <c r="A235" s="13"/>
      <c r="B235" s="225"/>
      <c r="C235" s="226"/>
      <c r="D235" s="227" t="s">
        <v>152</v>
      </c>
      <c r="E235" s="228" t="s">
        <v>19</v>
      </c>
      <c r="F235" s="229" t="s">
        <v>339</v>
      </c>
      <c r="G235" s="226"/>
      <c r="H235" s="228" t="s">
        <v>19</v>
      </c>
      <c r="I235" s="230"/>
      <c r="J235" s="226"/>
      <c r="K235" s="226"/>
      <c r="L235" s="231"/>
      <c r="M235" s="232"/>
      <c r="N235" s="233"/>
      <c r="O235" s="233"/>
      <c r="P235" s="233"/>
      <c r="Q235" s="233"/>
      <c r="R235" s="233"/>
      <c r="S235" s="233"/>
      <c r="T235" s="234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35" t="s">
        <v>152</v>
      </c>
      <c r="AU235" s="235" t="s">
        <v>82</v>
      </c>
      <c r="AV235" s="13" t="s">
        <v>80</v>
      </c>
      <c r="AW235" s="13" t="s">
        <v>33</v>
      </c>
      <c r="AX235" s="13" t="s">
        <v>72</v>
      </c>
      <c r="AY235" s="235" t="s">
        <v>141</v>
      </c>
    </row>
    <row r="236" s="14" customFormat="1">
      <c r="A236" s="14"/>
      <c r="B236" s="236"/>
      <c r="C236" s="237"/>
      <c r="D236" s="227" t="s">
        <v>152</v>
      </c>
      <c r="E236" s="238" t="s">
        <v>19</v>
      </c>
      <c r="F236" s="239" t="s">
        <v>340</v>
      </c>
      <c r="G236" s="237"/>
      <c r="H236" s="240">
        <v>2.6000000000000001</v>
      </c>
      <c r="I236" s="241"/>
      <c r="J236" s="237"/>
      <c r="K236" s="237"/>
      <c r="L236" s="242"/>
      <c r="M236" s="243"/>
      <c r="N236" s="244"/>
      <c r="O236" s="244"/>
      <c r="P236" s="244"/>
      <c r="Q236" s="244"/>
      <c r="R236" s="244"/>
      <c r="S236" s="244"/>
      <c r="T236" s="245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46" t="s">
        <v>152</v>
      </c>
      <c r="AU236" s="246" t="s">
        <v>82</v>
      </c>
      <c r="AV236" s="14" t="s">
        <v>82</v>
      </c>
      <c r="AW236" s="14" t="s">
        <v>33</v>
      </c>
      <c r="AX236" s="14" t="s">
        <v>72</v>
      </c>
      <c r="AY236" s="246" t="s">
        <v>141</v>
      </c>
    </row>
    <row r="237" s="13" customFormat="1">
      <c r="A237" s="13"/>
      <c r="B237" s="225"/>
      <c r="C237" s="226"/>
      <c r="D237" s="227" t="s">
        <v>152</v>
      </c>
      <c r="E237" s="228" t="s">
        <v>19</v>
      </c>
      <c r="F237" s="229" t="s">
        <v>341</v>
      </c>
      <c r="G237" s="226"/>
      <c r="H237" s="228" t="s">
        <v>19</v>
      </c>
      <c r="I237" s="230"/>
      <c r="J237" s="226"/>
      <c r="K237" s="226"/>
      <c r="L237" s="231"/>
      <c r="M237" s="232"/>
      <c r="N237" s="233"/>
      <c r="O237" s="233"/>
      <c r="P237" s="233"/>
      <c r="Q237" s="233"/>
      <c r="R237" s="233"/>
      <c r="S237" s="233"/>
      <c r="T237" s="234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35" t="s">
        <v>152</v>
      </c>
      <c r="AU237" s="235" t="s">
        <v>82</v>
      </c>
      <c r="AV237" s="13" t="s">
        <v>80</v>
      </c>
      <c r="AW237" s="13" t="s">
        <v>33</v>
      </c>
      <c r="AX237" s="13" t="s">
        <v>72</v>
      </c>
      <c r="AY237" s="235" t="s">
        <v>141</v>
      </c>
    </row>
    <row r="238" s="14" customFormat="1">
      <c r="A238" s="14"/>
      <c r="B238" s="236"/>
      <c r="C238" s="237"/>
      <c r="D238" s="227" t="s">
        <v>152</v>
      </c>
      <c r="E238" s="238" t="s">
        <v>19</v>
      </c>
      <c r="F238" s="239" t="s">
        <v>166</v>
      </c>
      <c r="G238" s="237"/>
      <c r="H238" s="240">
        <v>1.103</v>
      </c>
      <c r="I238" s="241"/>
      <c r="J238" s="237"/>
      <c r="K238" s="237"/>
      <c r="L238" s="242"/>
      <c r="M238" s="243"/>
      <c r="N238" s="244"/>
      <c r="O238" s="244"/>
      <c r="P238" s="244"/>
      <c r="Q238" s="244"/>
      <c r="R238" s="244"/>
      <c r="S238" s="244"/>
      <c r="T238" s="245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46" t="s">
        <v>152</v>
      </c>
      <c r="AU238" s="246" t="s">
        <v>82</v>
      </c>
      <c r="AV238" s="14" t="s">
        <v>82</v>
      </c>
      <c r="AW238" s="14" t="s">
        <v>33</v>
      </c>
      <c r="AX238" s="14" t="s">
        <v>72</v>
      </c>
      <c r="AY238" s="246" t="s">
        <v>141</v>
      </c>
    </row>
    <row r="239" s="15" customFormat="1">
      <c r="A239" s="15"/>
      <c r="B239" s="247"/>
      <c r="C239" s="248"/>
      <c r="D239" s="227" t="s">
        <v>152</v>
      </c>
      <c r="E239" s="249" t="s">
        <v>19</v>
      </c>
      <c r="F239" s="250" t="s">
        <v>157</v>
      </c>
      <c r="G239" s="248"/>
      <c r="H239" s="251">
        <v>3.7030000000000003</v>
      </c>
      <c r="I239" s="252"/>
      <c r="J239" s="248"/>
      <c r="K239" s="248"/>
      <c r="L239" s="253"/>
      <c r="M239" s="254"/>
      <c r="N239" s="255"/>
      <c r="O239" s="255"/>
      <c r="P239" s="255"/>
      <c r="Q239" s="255"/>
      <c r="R239" s="255"/>
      <c r="S239" s="255"/>
      <c r="T239" s="256"/>
      <c r="U239" s="15"/>
      <c r="V239" s="15"/>
      <c r="W239" s="15"/>
      <c r="X239" s="15"/>
      <c r="Y239" s="15"/>
      <c r="Z239" s="15"/>
      <c r="AA239" s="15"/>
      <c r="AB239" s="15"/>
      <c r="AC239" s="15"/>
      <c r="AD239" s="15"/>
      <c r="AE239" s="15"/>
      <c r="AT239" s="257" t="s">
        <v>152</v>
      </c>
      <c r="AU239" s="257" t="s">
        <v>82</v>
      </c>
      <c r="AV239" s="15" t="s">
        <v>158</v>
      </c>
      <c r="AW239" s="15" t="s">
        <v>33</v>
      </c>
      <c r="AX239" s="15" t="s">
        <v>80</v>
      </c>
      <c r="AY239" s="257" t="s">
        <v>141</v>
      </c>
    </row>
    <row r="240" s="2" customFormat="1" ht="24.15" customHeight="1">
      <c r="A240" s="41"/>
      <c r="B240" s="42"/>
      <c r="C240" s="207" t="s">
        <v>342</v>
      </c>
      <c r="D240" s="207" t="s">
        <v>143</v>
      </c>
      <c r="E240" s="208" t="s">
        <v>343</v>
      </c>
      <c r="F240" s="209" t="s">
        <v>344</v>
      </c>
      <c r="G240" s="210" t="s">
        <v>146</v>
      </c>
      <c r="H240" s="211">
        <v>0.5</v>
      </c>
      <c r="I240" s="212"/>
      <c r="J240" s="213">
        <f>ROUND(I240*H240,2)</f>
        <v>0</v>
      </c>
      <c r="K240" s="209" t="s">
        <v>147</v>
      </c>
      <c r="L240" s="47"/>
      <c r="M240" s="214" t="s">
        <v>19</v>
      </c>
      <c r="N240" s="215" t="s">
        <v>43</v>
      </c>
      <c r="O240" s="87"/>
      <c r="P240" s="216">
        <f>O240*H240</f>
        <v>0</v>
      </c>
      <c r="Q240" s="216">
        <v>2.3010199999999998</v>
      </c>
      <c r="R240" s="216">
        <f>Q240*H240</f>
        <v>1.1505099999999999</v>
      </c>
      <c r="S240" s="216">
        <v>0</v>
      </c>
      <c r="T240" s="217">
        <f>S240*H240</f>
        <v>0</v>
      </c>
      <c r="U240" s="41"/>
      <c r="V240" s="41"/>
      <c r="W240" s="41"/>
      <c r="X240" s="41"/>
      <c r="Y240" s="41"/>
      <c r="Z240" s="41"/>
      <c r="AA240" s="41"/>
      <c r="AB240" s="41"/>
      <c r="AC240" s="41"/>
      <c r="AD240" s="41"/>
      <c r="AE240" s="41"/>
      <c r="AR240" s="218" t="s">
        <v>148</v>
      </c>
      <c r="AT240" s="218" t="s">
        <v>143</v>
      </c>
      <c r="AU240" s="218" t="s">
        <v>82</v>
      </c>
      <c r="AY240" s="20" t="s">
        <v>141</v>
      </c>
      <c r="BE240" s="219">
        <f>IF(N240="základní",J240,0)</f>
        <v>0</v>
      </c>
      <c r="BF240" s="219">
        <f>IF(N240="snížená",J240,0)</f>
        <v>0</v>
      </c>
      <c r="BG240" s="219">
        <f>IF(N240="zákl. přenesená",J240,0)</f>
        <v>0</v>
      </c>
      <c r="BH240" s="219">
        <f>IF(N240="sníž. přenesená",J240,0)</f>
        <v>0</v>
      </c>
      <c r="BI240" s="219">
        <f>IF(N240="nulová",J240,0)</f>
        <v>0</v>
      </c>
      <c r="BJ240" s="20" t="s">
        <v>80</v>
      </c>
      <c r="BK240" s="219">
        <f>ROUND(I240*H240,2)</f>
        <v>0</v>
      </c>
      <c r="BL240" s="20" t="s">
        <v>148</v>
      </c>
      <c r="BM240" s="218" t="s">
        <v>345</v>
      </c>
    </row>
    <row r="241" s="2" customFormat="1">
      <c r="A241" s="41"/>
      <c r="B241" s="42"/>
      <c r="C241" s="43"/>
      <c r="D241" s="220" t="s">
        <v>150</v>
      </c>
      <c r="E241" s="43"/>
      <c r="F241" s="221" t="s">
        <v>346</v>
      </c>
      <c r="G241" s="43"/>
      <c r="H241" s="43"/>
      <c r="I241" s="222"/>
      <c r="J241" s="43"/>
      <c r="K241" s="43"/>
      <c r="L241" s="47"/>
      <c r="M241" s="223"/>
      <c r="N241" s="224"/>
      <c r="O241" s="87"/>
      <c r="P241" s="87"/>
      <c r="Q241" s="87"/>
      <c r="R241" s="87"/>
      <c r="S241" s="87"/>
      <c r="T241" s="88"/>
      <c r="U241" s="41"/>
      <c r="V241" s="41"/>
      <c r="W241" s="41"/>
      <c r="X241" s="41"/>
      <c r="Y241" s="41"/>
      <c r="Z241" s="41"/>
      <c r="AA241" s="41"/>
      <c r="AB241" s="41"/>
      <c r="AC241" s="41"/>
      <c r="AD241" s="41"/>
      <c r="AE241" s="41"/>
      <c r="AT241" s="20" t="s">
        <v>150</v>
      </c>
      <c r="AU241" s="20" t="s">
        <v>82</v>
      </c>
    </row>
    <row r="242" s="13" customFormat="1">
      <c r="A242" s="13"/>
      <c r="B242" s="225"/>
      <c r="C242" s="226"/>
      <c r="D242" s="227" t="s">
        <v>152</v>
      </c>
      <c r="E242" s="228" t="s">
        <v>19</v>
      </c>
      <c r="F242" s="229" t="s">
        <v>347</v>
      </c>
      <c r="G242" s="226"/>
      <c r="H242" s="228" t="s">
        <v>19</v>
      </c>
      <c r="I242" s="230"/>
      <c r="J242" s="226"/>
      <c r="K242" s="226"/>
      <c r="L242" s="231"/>
      <c r="M242" s="232"/>
      <c r="N242" s="233"/>
      <c r="O242" s="233"/>
      <c r="P242" s="233"/>
      <c r="Q242" s="233"/>
      <c r="R242" s="233"/>
      <c r="S242" s="233"/>
      <c r="T242" s="234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35" t="s">
        <v>152</v>
      </c>
      <c r="AU242" s="235" t="s">
        <v>82</v>
      </c>
      <c r="AV242" s="13" t="s">
        <v>80</v>
      </c>
      <c r="AW242" s="13" t="s">
        <v>33</v>
      </c>
      <c r="AX242" s="13" t="s">
        <v>72</v>
      </c>
      <c r="AY242" s="235" t="s">
        <v>141</v>
      </c>
    </row>
    <row r="243" s="14" customFormat="1">
      <c r="A243" s="14"/>
      <c r="B243" s="236"/>
      <c r="C243" s="237"/>
      <c r="D243" s="227" t="s">
        <v>152</v>
      </c>
      <c r="E243" s="238" t="s">
        <v>19</v>
      </c>
      <c r="F243" s="239" t="s">
        <v>348</v>
      </c>
      <c r="G243" s="237"/>
      <c r="H243" s="240">
        <v>0.5</v>
      </c>
      <c r="I243" s="241"/>
      <c r="J243" s="237"/>
      <c r="K243" s="237"/>
      <c r="L243" s="242"/>
      <c r="M243" s="243"/>
      <c r="N243" s="244"/>
      <c r="O243" s="244"/>
      <c r="P243" s="244"/>
      <c r="Q243" s="244"/>
      <c r="R243" s="244"/>
      <c r="S243" s="244"/>
      <c r="T243" s="245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46" t="s">
        <v>152</v>
      </c>
      <c r="AU243" s="246" t="s">
        <v>82</v>
      </c>
      <c r="AV243" s="14" t="s">
        <v>82</v>
      </c>
      <c r="AW243" s="14" t="s">
        <v>33</v>
      </c>
      <c r="AX243" s="14" t="s">
        <v>72</v>
      </c>
      <c r="AY243" s="246" t="s">
        <v>141</v>
      </c>
    </row>
    <row r="244" s="15" customFormat="1">
      <c r="A244" s="15"/>
      <c r="B244" s="247"/>
      <c r="C244" s="248"/>
      <c r="D244" s="227" t="s">
        <v>152</v>
      </c>
      <c r="E244" s="249" t="s">
        <v>19</v>
      </c>
      <c r="F244" s="250" t="s">
        <v>157</v>
      </c>
      <c r="G244" s="248"/>
      <c r="H244" s="251">
        <v>0.5</v>
      </c>
      <c r="I244" s="252"/>
      <c r="J244" s="248"/>
      <c r="K244" s="248"/>
      <c r="L244" s="253"/>
      <c r="M244" s="254"/>
      <c r="N244" s="255"/>
      <c r="O244" s="255"/>
      <c r="P244" s="255"/>
      <c r="Q244" s="255"/>
      <c r="R244" s="255"/>
      <c r="S244" s="255"/>
      <c r="T244" s="256"/>
      <c r="U244" s="15"/>
      <c r="V244" s="15"/>
      <c r="W244" s="15"/>
      <c r="X244" s="15"/>
      <c r="Y244" s="15"/>
      <c r="Z244" s="15"/>
      <c r="AA244" s="15"/>
      <c r="AB244" s="15"/>
      <c r="AC244" s="15"/>
      <c r="AD244" s="15"/>
      <c r="AE244" s="15"/>
      <c r="AT244" s="257" t="s">
        <v>152</v>
      </c>
      <c r="AU244" s="257" t="s">
        <v>82</v>
      </c>
      <c r="AV244" s="15" t="s">
        <v>158</v>
      </c>
      <c r="AW244" s="15" t="s">
        <v>33</v>
      </c>
      <c r="AX244" s="15" t="s">
        <v>80</v>
      </c>
      <c r="AY244" s="257" t="s">
        <v>141</v>
      </c>
    </row>
    <row r="245" s="12" customFormat="1" ht="22.8" customHeight="1">
      <c r="A245" s="12"/>
      <c r="B245" s="191"/>
      <c r="C245" s="192"/>
      <c r="D245" s="193" t="s">
        <v>71</v>
      </c>
      <c r="E245" s="205" t="s">
        <v>349</v>
      </c>
      <c r="F245" s="205" t="s">
        <v>350</v>
      </c>
      <c r="G245" s="192"/>
      <c r="H245" s="192"/>
      <c r="I245" s="195"/>
      <c r="J245" s="206">
        <f>BK245</f>
        <v>0</v>
      </c>
      <c r="K245" s="192"/>
      <c r="L245" s="197"/>
      <c r="M245" s="198"/>
      <c r="N245" s="199"/>
      <c r="O245" s="199"/>
      <c r="P245" s="200">
        <f>SUM(P246:P262)</f>
        <v>0</v>
      </c>
      <c r="Q245" s="199"/>
      <c r="R245" s="200">
        <f>SUM(R246:R262)</f>
        <v>12.214306499999999</v>
      </c>
      <c r="S245" s="199"/>
      <c r="T245" s="201">
        <f>SUM(T246:T262)</f>
        <v>0</v>
      </c>
      <c r="U245" s="12"/>
      <c r="V245" s="12"/>
      <c r="W245" s="12"/>
      <c r="X245" s="12"/>
      <c r="Y245" s="12"/>
      <c r="Z245" s="12"/>
      <c r="AA245" s="12"/>
      <c r="AB245" s="12"/>
      <c r="AC245" s="12"/>
      <c r="AD245" s="12"/>
      <c r="AE245" s="12"/>
      <c r="AR245" s="202" t="s">
        <v>80</v>
      </c>
      <c r="AT245" s="203" t="s">
        <v>71</v>
      </c>
      <c r="AU245" s="203" t="s">
        <v>80</v>
      </c>
      <c r="AY245" s="202" t="s">
        <v>141</v>
      </c>
      <c r="BK245" s="204">
        <f>SUM(BK246:BK262)</f>
        <v>0</v>
      </c>
    </row>
    <row r="246" s="2" customFormat="1" ht="16.5" customHeight="1">
      <c r="A246" s="41"/>
      <c r="B246" s="42"/>
      <c r="C246" s="207" t="s">
        <v>351</v>
      </c>
      <c r="D246" s="207" t="s">
        <v>143</v>
      </c>
      <c r="E246" s="208" t="s">
        <v>352</v>
      </c>
      <c r="F246" s="209" t="s">
        <v>353</v>
      </c>
      <c r="G246" s="210" t="s">
        <v>216</v>
      </c>
      <c r="H246" s="211">
        <v>11.699999999999999</v>
      </c>
      <c r="I246" s="212"/>
      <c r="J246" s="213">
        <f>ROUND(I246*H246,2)</f>
        <v>0</v>
      </c>
      <c r="K246" s="209" t="s">
        <v>147</v>
      </c>
      <c r="L246" s="47"/>
      <c r="M246" s="214" t="s">
        <v>19</v>
      </c>
      <c r="N246" s="215" t="s">
        <v>43</v>
      </c>
      <c r="O246" s="87"/>
      <c r="P246" s="216">
        <f>O246*H246</f>
        <v>0</v>
      </c>
      <c r="Q246" s="216">
        <v>0.27560000000000001</v>
      </c>
      <c r="R246" s="216">
        <f>Q246*H246</f>
        <v>3.2245200000000001</v>
      </c>
      <c r="S246" s="216">
        <v>0</v>
      </c>
      <c r="T246" s="217">
        <f>S246*H246</f>
        <v>0</v>
      </c>
      <c r="U246" s="41"/>
      <c r="V246" s="41"/>
      <c r="W246" s="41"/>
      <c r="X246" s="41"/>
      <c r="Y246" s="41"/>
      <c r="Z246" s="41"/>
      <c r="AA246" s="41"/>
      <c r="AB246" s="41"/>
      <c r="AC246" s="41"/>
      <c r="AD246" s="41"/>
      <c r="AE246" s="41"/>
      <c r="AR246" s="218" t="s">
        <v>148</v>
      </c>
      <c r="AT246" s="218" t="s">
        <v>143</v>
      </c>
      <c r="AU246" s="218" t="s">
        <v>82</v>
      </c>
      <c r="AY246" s="20" t="s">
        <v>141</v>
      </c>
      <c r="BE246" s="219">
        <f>IF(N246="základní",J246,0)</f>
        <v>0</v>
      </c>
      <c r="BF246" s="219">
        <f>IF(N246="snížená",J246,0)</f>
        <v>0</v>
      </c>
      <c r="BG246" s="219">
        <f>IF(N246="zákl. přenesená",J246,0)</f>
        <v>0</v>
      </c>
      <c r="BH246" s="219">
        <f>IF(N246="sníž. přenesená",J246,0)</f>
        <v>0</v>
      </c>
      <c r="BI246" s="219">
        <f>IF(N246="nulová",J246,0)</f>
        <v>0</v>
      </c>
      <c r="BJ246" s="20" t="s">
        <v>80</v>
      </c>
      <c r="BK246" s="219">
        <f>ROUND(I246*H246,2)</f>
        <v>0</v>
      </c>
      <c r="BL246" s="20" t="s">
        <v>148</v>
      </c>
      <c r="BM246" s="218" t="s">
        <v>354</v>
      </c>
    </row>
    <row r="247" s="2" customFormat="1">
      <c r="A247" s="41"/>
      <c r="B247" s="42"/>
      <c r="C247" s="43"/>
      <c r="D247" s="220" t="s">
        <v>150</v>
      </c>
      <c r="E247" s="43"/>
      <c r="F247" s="221" t="s">
        <v>355</v>
      </c>
      <c r="G247" s="43"/>
      <c r="H247" s="43"/>
      <c r="I247" s="222"/>
      <c r="J247" s="43"/>
      <c r="K247" s="43"/>
      <c r="L247" s="47"/>
      <c r="M247" s="223"/>
      <c r="N247" s="224"/>
      <c r="O247" s="87"/>
      <c r="P247" s="87"/>
      <c r="Q247" s="87"/>
      <c r="R247" s="87"/>
      <c r="S247" s="87"/>
      <c r="T247" s="88"/>
      <c r="U247" s="41"/>
      <c r="V247" s="41"/>
      <c r="W247" s="41"/>
      <c r="X247" s="41"/>
      <c r="Y247" s="41"/>
      <c r="Z247" s="41"/>
      <c r="AA247" s="41"/>
      <c r="AB247" s="41"/>
      <c r="AC247" s="41"/>
      <c r="AD247" s="41"/>
      <c r="AE247" s="41"/>
      <c r="AT247" s="20" t="s">
        <v>150</v>
      </c>
      <c r="AU247" s="20" t="s">
        <v>82</v>
      </c>
    </row>
    <row r="248" s="14" customFormat="1">
      <c r="A248" s="14"/>
      <c r="B248" s="236"/>
      <c r="C248" s="237"/>
      <c r="D248" s="227" t="s">
        <v>152</v>
      </c>
      <c r="E248" s="238" t="s">
        <v>19</v>
      </c>
      <c r="F248" s="239" t="s">
        <v>356</v>
      </c>
      <c r="G248" s="237"/>
      <c r="H248" s="240">
        <v>11.699999999999999</v>
      </c>
      <c r="I248" s="241"/>
      <c r="J248" s="237"/>
      <c r="K248" s="237"/>
      <c r="L248" s="242"/>
      <c r="M248" s="243"/>
      <c r="N248" s="244"/>
      <c r="O248" s="244"/>
      <c r="P248" s="244"/>
      <c r="Q248" s="244"/>
      <c r="R248" s="244"/>
      <c r="S248" s="244"/>
      <c r="T248" s="245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46" t="s">
        <v>152</v>
      </c>
      <c r="AU248" s="246" t="s">
        <v>82</v>
      </c>
      <c r="AV248" s="14" t="s">
        <v>82</v>
      </c>
      <c r="AW248" s="14" t="s">
        <v>33</v>
      </c>
      <c r="AX248" s="14" t="s">
        <v>72</v>
      </c>
      <c r="AY248" s="246" t="s">
        <v>141</v>
      </c>
    </row>
    <row r="249" s="15" customFormat="1">
      <c r="A249" s="15"/>
      <c r="B249" s="247"/>
      <c r="C249" s="248"/>
      <c r="D249" s="227" t="s">
        <v>152</v>
      </c>
      <c r="E249" s="249" t="s">
        <v>19</v>
      </c>
      <c r="F249" s="250" t="s">
        <v>157</v>
      </c>
      <c r="G249" s="248"/>
      <c r="H249" s="251">
        <v>11.699999999999999</v>
      </c>
      <c r="I249" s="252"/>
      <c r="J249" s="248"/>
      <c r="K249" s="248"/>
      <c r="L249" s="253"/>
      <c r="M249" s="254"/>
      <c r="N249" s="255"/>
      <c r="O249" s="255"/>
      <c r="P249" s="255"/>
      <c r="Q249" s="255"/>
      <c r="R249" s="255"/>
      <c r="S249" s="255"/>
      <c r="T249" s="256"/>
      <c r="U249" s="15"/>
      <c r="V249" s="15"/>
      <c r="W249" s="15"/>
      <c r="X249" s="15"/>
      <c r="Y249" s="15"/>
      <c r="Z249" s="15"/>
      <c r="AA249" s="15"/>
      <c r="AB249" s="15"/>
      <c r="AC249" s="15"/>
      <c r="AD249" s="15"/>
      <c r="AE249" s="15"/>
      <c r="AT249" s="257" t="s">
        <v>152</v>
      </c>
      <c r="AU249" s="257" t="s">
        <v>82</v>
      </c>
      <c r="AV249" s="15" t="s">
        <v>158</v>
      </c>
      <c r="AW249" s="15" t="s">
        <v>33</v>
      </c>
      <c r="AX249" s="15" t="s">
        <v>80</v>
      </c>
      <c r="AY249" s="257" t="s">
        <v>141</v>
      </c>
    </row>
    <row r="250" s="2" customFormat="1" ht="21.75" customHeight="1">
      <c r="A250" s="41"/>
      <c r="B250" s="42"/>
      <c r="C250" s="207" t="s">
        <v>357</v>
      </c>
      <c r="D250" s="207" t="s">
        <v>143</v>
      </c>
      <c r="E250" s="208" t="s">
        <v>358</v>
      </c>
      <c r="F250" s="209" t="s">
        <v>359</v>
      </c>
      <c r="G250" s="210" t="s">
        <v>216</v>
      </c>
      <c r="H250" s="211">
        <v>11.699999999999999</v>
      </c>
      <c r="I250" s="212"/>
      <c r="J250" s="213">
        <f>ROUND(I250*H250,2)</f>
        <v>0</v>
      </c>
      <c r="K250" s="209" t="s">
        <v>147</v>
      </c>
      <c r="L250" s="47"/>
      <c r="M250" s="214" t="s">
        <v>19</v>
      </c>
      <c r="N250" s="215" t="s">
        <v>43</v>
      </c>
      <c r="O250" s="87"/>
      <c r="P250" s="216">
        <f>O250*H250</f>
        <v>0</v>
      </c>
      <c r="Q250" s="216">
        <v>0.46000000000000002</v>
      </c>
      <c r="R250" s="216">
        <f>Q250*H250</f>
        <v>5.3819999999999997</v>
      </c>
      <c r="S250" s="216">
        <v>0</v>
      </c>
      <c r="T250" s="217">
        <f>S250*H250</f>
        <v>0</v>
      </c>
      <c r="U250" s="41"/>
      <c r="V250" s="41"/>
      <c r="W250" s="41"/>
      <c r="X250" s="41"/>
      <c r="Y250" s="41"/>
      <c r="Z250" s="41"/>
      <c r="AA250" s="41"/>
      <c r="AB250" s="41"/>
      <c r="AC250" s="41"/>
      <c r="AD250" s="41"/>
      <c r="AE250" s="41"/>
      <c r="AR250" s="218" t="s">
        <v>148</v>
      </c>
      <c r="AT250" s="218" t="s">
        <v>143</v>
      </c>
      <c r="AU250" s="218" t="s">
        <v>82</v>
      </c>
      <c r="AY250" s="20" t="s">
        <v>141</v>
      </c>
      <c r="BE250" s="219">
        <f>IF(N250="základní",J250,0)</f>
        <v>0</v>
      </c>
      <c r="BF250" s="219">
        <f>IF(N250="snížená",J250,0)</f>
        <v>0</v>
      </c>
      <c r="BG250" s="219">
        <f>IF(N250="zákl. přenesená",J250,0)</f>
        <v>0</v>
      </c>
      <c r="BH250" s="219">
        <f>IF(N250="sníž. přenesená",J250,0)</f>
        <v>0</v>
      </c>
      <c r="BI250" s="219">
        <f>IF(N250="nulová",J250,0)</f>
        <v>0</v>
      </c>
      <c r="BJ250" s="20" t="s">
        <v>80</v>
      </c>
      <c r="BK250" s="219">
        <f>ROUND(I250*H250,2)</f>
        <v>0</v>
      </c>
      <c r="BL250" s="20" t="s">
        <v>148</v>
      </c>
      <c r="BM250" s="218" t="s">
        <v>360</v>
      </c>
    </row>
    <row r="251" s="2" customFormat="1">
      <c r="A251" s="41"/>
      <c r="B251" s="42"/>
      <c r="C251" s="43"/>
      <c r="D251" s="220" t="s">
        <v>150</v>
      </c>
      <c r="E251" s="43"/>
      <c r="F251" s="221" t="s">
        <v>361</v>
      </c>
      <c r="G251" s="43"/>
      <c r="H251" s="43"/>
      <c r="I251" s="222"/>
      <c r="J251" s="43"/>
      <c r="K251" s="43"/>
      <c r="L251" s="47"/>
      <c r="M251" s="223"/>
      <c r="N251" s="224"/>
      <c r="O251" s="87"/>
      <c r="P251" s="87"/>
      <c r="Q251" s="87"/>
      <c r="R251" s="87"/>
      <c r="S251" s="87"/>
      <c r="T251" s="88"/>
      <c r="U251" s="41"/>
      <c r="V251" s="41"/>
      <c r="W251" s="41"/>
      <c r="X251" s="41"/>
      <c r="Y251" s="41"/>
      <c r="Z251" s="41"/>
      <c r="AA251" s="41"/>
      <c r="AB251" s="41"/>
      <c r="AC251" s="41"/>
      <c r="AD251" s="41"/>
      <c r="AE251" s="41"/>
      <c r="AT251" s="20" t="s">
        <v>150</v>
      </c>
      <c r="AU251" s="20" t="s">
        <v>82</v>
      </c>
    </row>
    <row r="252" s="14" customFormat="1">
      <c r="A252" s="14"/>
      <c r="B252" s="236"/>
      <c r="C252" s="237"/>
      <c r="D252" s="227" t="s">
        <v>152</v>
      </c>
      <c r="E252" s="238" t="s">
        <v>19</v>
      </c>
      <c r="F252" s="239" t="s">
        <v>356</v>
      </c>
      <c r="G252" s="237"/>
      <c r="H252" s="240">
        <v>11.699999999999999</v>
      </c>
      <c r="I252" s="241"/>
      <c r="J252" s="237"/>
      <c r="K252" s="237"/>
      <c r="L252" s="242"/>
      <c r="M252" s="243"/>
      <c r="N252" s="244"/>
      <c r="O252" s="244"/>
      <c r="P252" s="244"/>
      <c r="Q252" s="244"/>
      <c r="R252" s="244"/>
      <c r="S252" s="244"/>
      <c r="T252" s="245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246" t="s">
        <v>152</v>
      </c>
      <c r="AU252" s="246" t="s">
        <v>82</v>
      </c>
      <c r="AV252" s="14" t="s">
        <v>82</v>
      </c>
      <c r="AW252" s="14" t="s">
        <v>33</v>
      </c>
      <c r="AX252" s="14" t="s">
        <v>72</v>
      </c>
      <c r="AY252" s="246" t="s">
        <v>141</v>
      </c>
    </row>
    <row r="253" s="15" customFormat="1">
      <c r="A253" s="15"/>
      <c r="B253" s="247"/>
      <c r="C253" s="248"/>
      <c r="D253" s="227" t="s">
        <v>152</v>
      </c>
      <c r="E253" s="249" t="s">
        <v>19</v>
      </c>
      <c r="F253" s="250" t="s">
        <v>157</v>
      </c>
      <c r="G253" s="248"/>
      <c r="H253" s="251">
        <v>11.699999999999999</v>
      </c>
      <c r="I253" s="252"/>
      <c r="J253" s="248"/>
      <c r="K253" s="248"/>
      <c r="L253" s="253"/>
      <c r="M253" s="254"/>
      <c r="N253" s="255"/>
      <c r="O253" s="255"/>
      <c r="P253" s="255"/>
      <c r="Q253" s="255"/>
      <c r="R253" s="255"/>
      <c r="S253" s="255"/>
      <c r="T253" s="256"/>
      <c r="U253" s="15"/>
      <c r="V253" s="15"/>
      <c r="W253" s="15"/>
      <c r="X253" s="15"/>
      <c r="Y253" s="15"/>
      <c r="Z253" s="15"/>
      <c r="AA253" s="15"/>
      <c r="AB253" s="15"/>
      <c r="AC253" s="15"/>
      <c r="AD253" s="15"/>
      <c r="AE253" s="15"/>
      <c r="AT253" s="257" t="s">
        <v>152</v>
      </c>
      <c r="AU253" s="257" t="s">
        <v>82</v>
      </c>
      <c r="AV253" s="15" t="s">
        <v>158</v>
      </c>
      <c r="AW253" s="15" t="s">
        <v>33</v>
      </c>
      <c r="AX253" s="15" t="s">
        <v>80</v>
      </c>
      <c r="AY253" s="257" t="s">
        <v>141</v>
      </c>
    </row>
    <row r="254" s="2" customFormat="1" ht="16.5" customHeight="1">
      <c r="A254" s="41"/>
      <c r="B254" s="42"/>
      <c r="C254" s="207" t="s">
        <v>362</v>
      </c>
      <c r="D254" s="207" t="s">
        <v>143</v>
      </c>
      <c r="E254" s="208" t="s">
        <v>363</v>
      </c>
      <c r="F254" s="209" t="s">
        <v>364</v>
      </c>
      <c r="G254" s="210" t="s">
        <v>216</v>
      </c>
      <c r="H254" s="211">
        <v>21.449999999999999</v>
      </c>
      <c r="I254" s="212"/>
      <c r="J254" s="213">
        <f>ROUND(I254*H254,2)</f>
        <v>0</v>
      </c>
      <c r="K254" s="209" t="s">
        <v>147</v>
      </c>
      <c r="L254" s="47"/>
      <c r="M254" s="214" t="s">
        <v>19</v>
      </c>
      <c r="N254" s="215" t="s">
        <v>43</v>
      </c>
      <c r="O254" s="87"/>
      <c r="P254" s="216">
        <f>O254*H254</f>
        <v>0</v>
      </c>
      <c r="Q254" s="216">
        <v>0.00046999999999999999</v>
      </c>
      <c r="R254" s="216">
        <f>Q254*H254</f>
        <v>0.0100815</v>
      </c>
      <c r="S254" s="216">
        <v>0</v>
      </c>
      <c r="T254" s="217">
        <f>S254*H254</f>
        <v>0</v>
      </c>
      <c r="U254" s="41"/>
      <c r="V254" s="41"/>
      <c r="W254" s="41"/>
      <c r="X254" s="41"/>
      <c r="Y254" s="41"/>
      <c r="Z254" s="41"/>
      <c r="AA254" s="41"/>
      <c r="AB254" s="41"/>
      <c r="AC254" s="41"/>
      <c r="AD254" s="41"/>
      <c r="AE254" s="41"/>
      <c r="AR254" s="218" t="s">
        <v>148</v>
      </c>
      <c r="AT254" s="218" t="s">
        <v>143</v>
      </c>
      <c r="AU254" s="218" t="s">
        <v>82</v>
      </c>
      <c r="AY254" s="20" t="s">
        <v>141</v>
      </c>
      <c r="BE254" s="219">
        <f>IF(N254="základní",J254,0)</f>
        <v>0</v>
      </c>
      <c r="BF254" s="219">
        <f>IF(N254="snížená",J254,0)</f>
        <v>0</v>
      </c>
      <c r="BG254" s="219">
        <f>IF(N254="zákl. přenesená",J254,0)</f>
        <v>0</v>
      </c>
      <c r="BH254" s="219">
        <f>IF(N254="sníž. přenesená",J254,0)</f>
        <v>0</v>
      </c>
      <c r="BI254" s="219">
        <f>IF(N254="nulová",J254,0)</f>
        <v>0</v>
      </c>
      <c r="BJ254" s="20" t="s">
        <v>80</v>
      </c>
      <c r="BK254" s="219">
        <f>ROUND(I254*H254,2)</f>
        <v>0</v>
      </c>
      <c r="BL254" s="20" t="s">
        <v>148</v>
      </c>
      <c r="BM254" s="218" t="s">
        <v>365</v>
      </c>
    </row>
    <row r="255" s="2" customFormat="1">
      <c r="A255" s="41"/>
      <c r="B255" s="42"/>
      <c r="C255" s="43"/>
      <c r="D255" s="220" t="s">
        <v>150</v>
      </c>
      <c r="E255" s="43"/>
      <c r="F255" s="221" t="s">
        <v>366</v>
      </c>
      <c r="G255" s="43"/>
      <c r="H255" s="43"/>
      <c r="I255" s="222"/>
      <c r="J255" s="43"/>
      <c r="K255" s="43"/>
      <c r="L255" s="47"/>
      <c r="M255" s="223"/>
      <c r="N255" s="224"/>
      <c r="O255" s="87"/>
      <c r="P255" s="87"/>
      <c r="Q255" s="87"/>
      <c r="R255" s="87"/>
      <c r="S255" s="87"/>
      <c r="T255" s="88"/>
      <c r="U255" s="41"/>
      <c r="V255" s="41"/>
      <c r="W255" s="41"/>
      <c r="X255" s="41"/>
      <c r="Y255" s="41"/>
      <c r="Z255" s="41"/>
      <c r="AA255" s="41"/>
      <c r="AB255" s="41"/>
      <c r="AC255" s="41"/>
      <c r="AD255" s="41"/>
      <c r="AE255" s="41"/>
      <c r="AT255" s="20" t="s">
        <v>150</v>
      </c>
      <c r="AU255" s="20" t="s">
        <v>82</v>
      </c>
    </row>
    <row r="256" s="14" customFormat="1">
      <c r="A256" s="14"/>
      <c r="B256" s="236"/>
      <c r="C256" s="237"/>
      <c r="D256" s="227" t="s">
        <v>152</v>
      </c>
      <c r="E256" s="238" t="s">
        <v>19</v>
      </c>
      <c r="F256" s="239" t="s">
        <v>367</v>
      </c>
      <c r="G256" s="237"/>
      <c r="H256" s="240">
        <v>21.449999999999999</v>
      </c>
      <c r="I256" s="241"/>
      <c r="J256" s="237"/>
      <c r="K256" s="237"/>
      <c r="L256" s="242"/>
      <c r="M256" s="243"/>
      <c r="N256" s="244"/>
      <c r="O256" s="244"/>
      <c r="P256" s="244"/>
      <c r="Q256" s="244"/>
      <c r="R256" s="244"/>
      <c r="S256" s="244"/>
      <c r="T256" s="245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46" t="s">
        <v>152</v>
      </c>
      <c r="AU256" s="246" t="s">
        <v>82</v>
      </c>
      <c r="AV256" s="14" t="s">
        <v>82</v>
      </c>
      <c r="AW256" s="14" t="s">
        <v>33</v>
      </c>
      <c r="AX256" s="14" t="s">
        <v>72</v>
      </c>
      <c r="AY256" s="246" t="s">
        <v>141</v>
      </c>
    </row>
    <row r="257" s="15" customFormat="1">
      <c r="A257" s="15"/>
      <c r="B257" s="247"/>
      <c r="C257" s="248"/>
      <c r="D257" s="227" t="s">
        <v>152</v>
      </c>
      <c r="E257" s="249" t="s">
        <v>19</v>
      </c>
      <c r="F257" s="250" t="s">
        <v>157</v>
      </c>
      <c r="G257" s="248"/>
      <c r="H257" s="251">
        <v>21.449999999999999</v>
      </c>
      <c r="I257" s="252"/>
      <c r="J257" s="248"/>
      <c r="K257" s="248"/>
      <c r="L257" s="253"/>
      <c r="M257" s="254"/>
      <c r="N257" s="255"/>
      <c r="O257" s="255"/>
      <c r="P257" s="255"/>
      <c r="Q257" s="255"/>
      <c r="R257" s="255"/>
      <c r="S257" s="255"/>
      <c r="T257" s="256"/>
      <c r="U257" s="15"/>
      <c r="V257" s="15"/>
      <c r="W257" s="15"/>
      <c r="X257" s="15"/>
      <c r="Y257" s="15"/>
      <c r="Z257" s="15"/>
      <c r="AA257" s="15"/>
      <c r="AB257" s="15"/>
      <c r="AC257" s="15"/>
      <c r="AD257" s="15"/>
      <c r="AE257" s="15"/>
      <c r="AT257" s="257" t="s">
        <v>152</v>
      </c>
      <c r="AU257" s="257" t="s">
        <v>82</v>
      </c>
      <c r="AV257" s="15" t="s">
        <v>158</v>
      </c>
      <c r="AW257" s="15" t="s">
        <v>33</v>
      </c>
      <c r="AX257" s="15" t="s">
        <v>80</v>
      </c>
      <c r="AY257" s="257" t="s">
        <v>141</v>
      </c>
    </row>
    <row r="258" s="2" customFormat="1" ht="24.15" customHeight="1">
      <c r="A258" s="41"/>
      <c r="B258" s="42"/>
      <c r="C258" s="207" t="s">
        <v>368</v>
      </c>
      <c r="D258" s="207" t="s">
        <v>143</v>
      </c>
      <c r="E258" s="208" t="s">
        <v>369</v>
      </c>
      <c r="F258" s="209" t="s">
        <v>370</v>
      </c>
      <c r="G258" s="210" t="s">
        <v>247</v>
      </c>
      <c r="H258" s="211">
        <v>27.899999999999999</v>
      </c>
      <c r="I258" s="212"/>
      <c r="J258" s="213">
        <f>ROUND(I258*H258,2)</f>
        <v>0</v>
      </c>
      <c r="K258" s="209" t="s">
        <v>147</v>
      </c>
      <c r="L258" s="47"/>
      <c r="M258" s="214" t="s">
        <v>19</v>
      </c>
      <c r="N258" s="215" t="s">
        <v>43</v>
      </c>
      <c r="O258" s="87"/>
      <c r="P258" s="216">
        <f>O258*H258</f>
        <v>0</v>
      </c>
      <c r="Q258" s="216">
        <v>0.10095</v>
      </c>
      <c r="R258" s="216">
        <f>Q258*H258</f>
        <v>2.8165049999999998</v>
      </c>
      <c r="S258" s="216">
        <v>0</v>
      </c>
      <c r="T258" s="217">
        <f>S258*H258</f>
        <v>0</v>
      </c>
      <c r="U258" s="41"/>
      <c r="V258" s="41"/>
      <c r="W258" s="41"/>
      <c r="X258" s="41"/>
      <c r="Y258" s="41"/>
      <c r="Z258" s="41"/>
      <c r="AA258" s="41"/>
      <c r="AB258" s="41"/>
      <c r="AC258" s="41"/>
      <c r="AD258" s="41"/>
      <c r="AE258" s="41"/>
      <c r="AR258" s="218" t="s">
        <v>148</v>
      </c>
      <c r="AT258" s="218" t="s">
        <v>143</v>
      </c>
      <c r="AU258" s="218" t="s">
        <v>82</v>
      </c>
      <c r="AY258" s="20" t="s">
        <v>141</v>
      </c>
      <c r="BE258" s="219">
        <f>IF(N258="základní",J258,0)</f>
        <v>0</v>
      </c>
      <c r="BF258" s="219">
        <f>IF(N258="snížená",J258,0)</f>
        <v>0</v>
      </c>
      <c r="BG258" s="219">
        <f>IF(N258="zákl. přenesená",J258,0)</f>
        <v>0</v>
      </c>
      <c r="BH258" s="219">
        <f>IF(N258="sníž. přenesená",J258,0)</f>
        <v>0</v>
      </c>
      <c r="BI258" s="219">
        <f>IF(N258="nulová",J258,0)</f>
        <v>0</v>
      </c>
      <c r="BJ258" s="20" t="s">
        <v>80</v>
      </c>
      <c r="BK258" s="219">
        <f>ROUND(I258*H258,2)</f>
        <v>0</v>
      </c>
      <c r="BL258" s="20" t="s">
        <v>148</v>
      </c>
      <c r="BM258" s="218" t="s">
        <v>371</v>
      </c>
    </row>
    <row r="259" s="2" customFormat="1">
      <c r="A259" s="41"/>
      <c r="B259" s="42"/>
      <c r="C259" s="43"/>
      <c r="D259" s="220" t="s">
        <v>150</v>
      </c>
      <c r="E259" s="43"/>
      <c r="F259" s="221" t="s">
        <v>372</v>
      </c>
      <c r="G259" s="43"/>
      <c r="H259" s="43"/>
      <c r="I259" s="222"/>
      <c r="J259" s="43"/>
      <c r="K259" s="43"/>
      <c r="L259" s="47"/>
      <c r="M259" s="223"/>
      <c r="N259" s="224"/>
      <c r="O259" s="87"/>
      <c r="P259" s="87"/>
      <c r="Q259" s="87"/>
      <c r="R259" s="87"/>
      <c r="S259" s="87"/>
      <c r="T259" s="88"/>
      <c r="U259" s="41"/>
      <c r="V259" s="41"/>
      <c r="W259" s="41"/>
      <c r="X259" s="41"/>
      <c r="Y259" s="41"/>
      <c r="Z259" s="41"/>
      <c r="AA259" s="41"/>
      <c r="AB259" s="41"/>
      <c r="AC259" s="41"/>
      <c r="AD259" s="41"/>
      <c r="AE259" s="41"/>
      <c r="AT259" s="20" t="s">
        <v>150</v>
      </c>
      <c r="AU259" s="20" t="s">
        <v>82</v>
      </c>
    </row>
    <row r="260" s="14" customFormat="1">
      <c r="A260" s="14"/>
      <c r="B260" s="236"/>
      <c r="C260" s="237"/>
      <c r="D260" s="227" t="s">
        <v>152</v>
      </c>
      <c r="E260" s="238" t="s">
        <v>19</v>
      </c>
      <c r="F260" s="239" t="s">
        <v>373</v>
      </c>
      <c r="G260" s="237"/>
      <c r="H260" s="240">
        <v>27.899999999999999</v>
      </c>
      <c r="I260" s="241"/>
      <c r="J260" s="237"/>
      <c r="K260" s="237"/>
      <c r="L260" s="242"/>
      <c r="M260" s="243"/>
      <c r="N260" s="244"/>
      <c r="O260" s="244"/>
      <c r="P260" s="244"/>
      <c r="Q260" s="244"/>
      <c r="R260" s="244"/>
      <c r="S260" s="244"/>
      <c r="T260" s="245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246" t="s">
        <v>152</v>
      </c>
      <c r="AU260" s="246" t="s">
        <v>82</v>
      </c>
      <c r="AV260" s="14" t="s">
        <v>82</v>
      </c>
      <c r="AW260" s="14" t="s">
        <v>33</v>
      </c>
      <c r="AX260" s="14" t="s">
        <v>72</v>
      </c>
      <c r="AY260" s="246" t="s">
        <v>141</v>
      </c>
    </row>
    <row r="261" s="15" customFormat="1">
      <c r="A261" s="15"/>
      <c r="B261" s="247"/>
      <c r="C261" s="248"/>
      <c r="D261" s="227" t="s">
        <v>152</v>
      </c>
      <c r="E261" s="249" t="s">
        <v>19</v>
      </c>
      <c r="F261" s="250" t="s">
        <v>157</v>
      </c>
      <c r="G261" s="248"/>
      <c r="H261" s="251">
        <v>27.899999999999999</v>
      </c>
      <c r="I261" s="252"/>
      <c r="J261" s="248"/>
      <c r="K261" s="248"/>
      <c r="L261" s="253"/>
      <c r="M261" s="254"/>
      <c r="N261" s="255"/>
      <c r="O261" s="255"/>
      <c r="P261" s="255"/>
      <c r="Q261" s="255"/>
      <c r="R261" s="255"/>
      <c r="S261" s="255"/>
      <c r="T261" s="256"/>
      <c r="U261" s="15"/>
      <c r="V261" s="15"/>
      <c r="W261" s="15"/>
      <c r="X261" s="15"/>
      <c r="Y261" s="15"/>
      <c r="Z261" s="15"/>
      <c r="AA261" s="15"/>
      <c r="AB261" s="15"/>
      <c r="AC261" s="15"/>
      <c r="AD261" s="15"/>
      <c r="AE261" s="15"/>
      <c r="AT261" s="257" t="s">
        <v>152</v>
      </c>
      <c r="AU261" s="257" t="s">
        <v>82</v>
      </c>
      <c r="AV261" s="15" t="s">
        <v>158</v>
      </c>
      <c r="AW261" s="15" t="s">
        <v>33</v>
      </c>
      <c r="AX261" s="15" t="s">
        <v>80</v>
      </c>
      <c r="AY261" s="257" t="s">
        <v>141</v>
      </c>
    </row>
    <row r="262" s="2" customFormat="1" ht="16.5" customHeight="1">
      <c r="A262" s="41"/>
      <c r="B262" s="42"/>
      <c r="C262" s="269" t="s">
        <v>374</v>
      </c>
      <c r="D262" s="269" t="s">
        <v>375</v>
      </c>
      <c r="E262" s="270" t="s">
        <v>376</v>
      </c>
      <c r="F262" s="271" t="s">
        <v>377</v>
      </c>
      <c r="G262" s="272" t="s">
        <v>247</v>
      </c>
      <c r="H262" s="273">
        <v>27.899999999999999</v>
      </c>
      <c r="I262" s="274"/>
      <c r="J262" s="275">
        <f>ROUND(I262*H262,2)</f>
        <v>0</v>
      </c>
      <c r="K262" s="271" t="s">
        <v>147</v>
      </c>
      <c r="L262" s="276"/>
      <c r="M262" s="277" t="s">
        <v>19</v>
      </c>
      <c r="N262" s="278" t="s">
        <v>43</v>
      </c>
      <c r="O262" s="87"/>
      <c r="P262" s="216">
        <f>O262*H262</f>
        <v>0</v>
      </c>
      <c r="Q262" s="216">
        <v>0.028000000000000001</v>
      </c>
      <c r="R262" s="216">
        <f>Q262*H262</f>
        <v>0.78120000000000001</v>
      </c>
      <c r="S262" s="216">
        <v>0</v>
      </c>
      <c r="T262" s="217">
        <f>S262*H262</f>
        <v>0</v>
      </c>
      <c r="U262" s="41"/>
      <c r="V262" s="41"/>
      <c r="W262" s="41"/>
      <c r="X262" s="41"/>
      <c r="Y262" s="41"/>
      <c r="Z262" s="41"/>
      <c r="AA262" s="41"/>
      <c r="AB262" s="41"/>
      <c r="AC262" s="41"/>
      <c r="AD262" s="41"/>
      <c r="AE262" s="41"/>
      <c r="AR262" s="218" t="s">
        <v>206</v>
      </c>
      <c r="AT262" s="218" t="s">
        <v>375</v>
      </c>
      <c r="AU262" s="218" t="s">
        <v>82</v>
      </c>
      <c r="AY262" s="20" t="s">
        <v>141</v>
      </c>
      <c r="BE262" s="219">
        <f>IF(N262="základní",J262,0)</f>
        <v>0</v>
      </c>
      <c r="BF262" s="219">
        <f>IF(N262="snížená",J262,0)</f>
        <v>0</v>
      </c>
      <c r="BG262" s="219">
        <f>IF(N262="zákl. přenesená",J262,0)</f>
        <v>0</v>
      </c>
      <c r="BH262" s="219">
        <f>IF(N262="sníž. přenesená",J262,0)</f>
        <v>0</v>
      </c>
      <c r="BI262" s="219">
        <f>IF(N262="nulová",J262,0)</f>
        <v>0</v>
      </c>
      <c r="BJ262" s="20" t="s">
        <v>80</v>
      </c>
      <c r="BK262" s="219">
        <f>ROUND(I262*H262,2)</f>
        <v>0</v>
      </c>
      <c r="BL262" s="20" t="s">
        <v>148</v>
      </c>
      <c r="BM262" s="218" t="s">
        <v>378</v>
      </c>
    </row>
    <row r="263" s="12" customFormat="1" ht="22.8" customHeight="1">
      <c r="A263" s="12"/>
      <c r="B263" s="191"/>
      <c r="C263" s="192"/>
      <c r="D263" s="193" t="s">
        <v>71</v>
      </c>
      <c r="E263" s="205" t="s">
        <v>194</v>
      </c>
      <c r="F263" s="205" t="s">
        <v>379</v>
      </c>
      <c r="G263" s="192"/>
      <c r="H263" s="192"/>
      <c r="I263" s="195"/>
      <c r="J263" s="206">
        <f>BK263</f>
        <v>0</v>
      </c>
      <c r="K263" s="192"/>
      <c r="L263" s="197"/>
      <c r="M263" s="198"/>
      <c r="N263" s="199"/>
      <c r="O263" s="199"/>
      <c r="P263" s="200">
        <f>P264+P277</f>
        <v>0</v>
      </c>
      <c r="Q263" s="199"/>
      <c r="R263" s="200">
        <f>R264+R277</f>
        <v>36.789563040000004</v>
      </c>
      <c r="S263" s="199"/>
      <c r="T263" s="201">
        <f>T264+T277</f>
        <v>0</v>
      </c>
      <c r="U263" s="12"/>
      <c r="V263" s="12"/>
      <c r="W263" s="12"/>
      <c r="X263" s="12"/>
      <c r="Y263" s="12"/>
      <c r="Z263" s="12"/>
      <c r="AA263" s="12"/>
      <c r="AB263" s="12"/>
      <c r="AC263" s="12"/>
      <c r="AD263" s="12"/>
      <c r="AE263" s="12"/>
      <c r="AR263" s="202" t="s">
        <v>80</v>
      </c>
      <c r="AT263" s="203" t="s">
        <v>71</v>
      </c>
      <c r="AU263" s="203" t="s">
        <v>80</v>
      </c>
      <c r="AY263" s="202" t="s">
        <v>141</v>
      </c>
      <c r="BK263" s="204">
        <f>BK264+BK277</f>
        <v>0</v>
      </c>
    </row>
    <row r="264" s="12" customFormat="1" ht="20.88" customHeight="1">
      <c r="A264" s="12"/>
      <c r="B264" s="191"/>
      <c r="C264" s="192"/>
      <c r="D264" s="193" t="s">
        <v>71</v>
      </c>
      <c r="E264" s="205" t="s">
        <v>380</v>
      </c>
      <c r="F264" s="205" t="s">
        <v>381</v>
      </c>
      <c r="G264" s="192"/>
      <c r="H264" s="192"/>
      <c r="I264" s="195"/>
      <c r="J264" s="206">
        <f>BK264</f>
        <v>0</v>
      </c>
      <c r="K264" s="192"/>
      <c r="L264" s="197"/>
      <c r="M264" s="198"/>
      <c r="N264" s="199"/>
      <c r="O264" s="199"/>
      <c r="P264" s="200">
        <f>SUM(P265:P276)</f>
        <v>0</v>
      </c>
      <c r="Q264" s="199"/>
      <c r="R264" s="200">
        <f>SUM(R265:R276)</f>
        <v>0.24668303999999999</v>
      </c>
      <c r="S264" s="199"/>
      <c r="T264" s="201">
        <f>SUM(T265:T276)</f>
        <v>0</v>
      </c>
      <c r="U264" s="12"/>
      <c r="V264" s="12"/>
      <c r="W264" s="12"/>
      <c r="X264" s="12"/>
      <c r="Y264" s="12"/>
      <c r="Z264" s="12"/>
      <c r="AA264" s="12"/>
      <c r="AB264" s="12"/>
      <c r="AC264" s="12"/>
      <c r="AD264" s="12"/>
      <c r="AE264" s="12"/>
      <c r="AR264" s="202" t="s">
        <v>80</v>
      </c>
      <c r="AT264" s="203" t="s">
        <v>71</v>
      </c>
      <c r="AU264" s="203" t="s">
        <v>82</v>
      </c>
      <c r="AY264" s="202" t="s">
        <v>141</v>
      </c>
      <c r="BK264" s="204">
        <f>SUM(BK265:BK276)</f>
        <v>0</v>
      </c>
    </row>
    <row r="265" s="2" customFormat="1" ht="37.8" customHeight="1">
      <c r="A265" s="41"/>
      <c r="B265" s="42"/>
      <c r="C265" s="207" t="s">
        <v>382</v>
      </c>
      <c r="D265" s="207" t="s">
        <v>143</v>
      </c>
      <c r="E265" s="208" t="s">
        <v>383</v>
      </c>
      <c r="F265" s="209" t="s">
        <v>384</v>
      </c>
      <c r="G265" s="210" t="s">
        <v>216</v>
      </c>
      <c r="H265" s="211">
        <v>19.655999999999999</v>
      </c>
      <c r="I265" s="212"/>
      <c r="J265" s="213">
        <f>ROUND(I265*H265,2)</f>
        <v>0</v>
      </c>
      <c r="K265" s="209" t="s">
        <v>147</v>
      </c>
      <c r="L265" s="47"/>
      <c r="M265" s="214" t="s">
        <v>19</v>
      </c>
      <c r="N265" s="215" t="s">
        <v>43</v>
      </c>
      <c r="O265" s="87"/>
      <c r="P265" s="216">
        <f>O265*H265</f>
        <v>0</v>
      </c>
      <c r="Q265" s="216">
        <v>0.0083499999999999998</v>
      </c>
      <c r="R265" s="216">
        <f>Q265*H265</f>
        <v>0.16412759999999999</v>
      </c>
      <c r="S265" s="216">
        <v>0</v>
      </c>
      <c r="T265" s="217">
        <f>S265*H265</f>
        <v>0</v>
      </c>
      <c r="U265" s="41"/>
      <c r="V265" s="41"/>
      <c r="W265" s="41"/>
      <c r="X265" s="41"/>
      <c r="Y265" s="41"/>
      <c r="Z265" s="41"/>
      <c r="AA265" s="41"/>
      <c r="AB265" s="41"/>
      <c r="AC265" s="41"/>
      <c r="AD265" s="41"/>
      <c r="AE265" s="41"/>
      <c r="AR265" s="218" t="s">
        <v>148</v>
      </c>
      <c r="AT265" s="218" t="s">
        <v>143</v>
      </c>
      <c r="AU265" s="218" t="s">
        <v>158</v>
      </c>
      <c r="AY265" s="20" t="s">
        <v>141</v>
      </c>
      <c r="BE265" s="219">
        <f>IF(N265="základní",J265,0)</f>
        <v>0</v>
      </c>
      <c r="BF265" s="219">
        <f>IF(N265="snížená",J265,0)</f>
        <v>0</v>
      </c>
      <c r="BG265" s="219">
        <f>IF(N265="zákl. přenesená",J265,0)</f>
        <v>0</v>
      </c>
      <c r="BH265" s="219">
        <f>IF(N265="sníž. přenesená",J265,0)</f>
        <v>0</v>
      </c>
      <c r="BI265" s="219">
        <f>IF(N265="nulová",J265,0)</f>
        <v>0</v>
      </c>
      <c r="BJ265" s="20" t="s">
        <v>80</v>
      </c>
      <c r="BK265" s="219">
        <f>ROUND(I265*H265,2)</f>
        <v>0</v>
      </c>
      <c r="BL265" s="20" t="s">
        <v>148</v>
      </c>
      <c r="BM265" s="218" t="s">
        <v>385</v>
      </c>
    </row>
    <row r="266" s="2" customFormat="1">
      <c r="A266" s="41"/>
      <c r="B266" s="42"/>
      <c r="C266" s="43"/>
      <c r="D266" s="220" t="s">
        <v>150</v>
      </c>
      <c r="E266" s="43"/>
      <c r="F266" s="221" t="s">
        <v>386</v>
      </c>
      <c r="G266" s="43"/>
      <c r="H266" s="43"/>
      <c r="I266" s="222"/>
      <c r="J266" s="43"/>
      <c r="K266" s="43"/>
      <c r="L266" s="47"/>
      <c r="M266" s="223"/>
      <c r="N266" s="224"/>
      <c r="O266" s="87"/>
      <c r="P266" s="87"/>
      <c r="Q266" s="87"/>
      <c r="R266" s="87"/>
      <c r="S266" s="87"/>
      <c r="T266" s="88"/>
      <c r="U266" s="41"/>
      <c r="V266" s="41"/>
      <c r="W266" s="41"/>
      <c r="X266" s="41"/>
      <c r="Y266" s="41"/>
      <c r="Z266" s="41"/>
      <c r="AA266" s="41"/>
      <c r="AB266" s="41"/>
      <c r="AC266" s="41"/>
      <c r="AD266" s="41"/>
      <c r="AE266" s="41"/>
      <c r="AT266" s="20" t="s">
        <v>150</v>
      </c>
      <c r="AU266" s="20" t="s">
        <v>158</v>
      </c>
    </row>
    <row r="267" s="14" customFormat="1">
      <c r="A267" s="14"/>
      <c r="B267" s="236"/>
      <c r="C267" s="237"/>
      <c r="D267" s="227" t="s">
        <v>152</v>
      </c>
      <c r="E267" s="238" t="s">
        <v>19</v>
      </c>
      <c r="F267" s="239" t="s">
        <v>387</v>
      </c>
      <c r="G267" s="237"/>
      <c r="H267" s="240">
        <v>19.655999999999999</v>
      </c>
      <c r="I267" s="241"/>
      <c r="J267" s="237"/>
      <c r="K267" s="237"/>
      <c r="L267" s="242"/>
      <c r="M267" s="243"/>
      <c r="N267" s="244"/>
      <c r="O267" s="244"/>
      <c r="P267" s="244"/>
      <c r="Q267" s="244"/>
      <c r="R267" s="244"/>
      <c r="S267" s="244"/>
      <c r="T267" s="245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46" t="s">
        <v>152</v>
      </c>
      <c r="AU267" s="246" t="s">
        <v>158</v>
      </c>
      <c r="AV267" s="14" t="s">
        <v>82</v>
      </c>
      <c r="AW267" s="14" t="s">
        <v>33</v>
      </c>
      <c r="AX267" s="14" t="s">
        <v>72</v>
      </c>
      <c r="AY267" s="246" t="s">
        <v>141</v>
      </c>
    </row>
    <row r="268" s="15" customFormat="1">
      <c r="A268" s="15"/>
      <c r="B268" s="247"/>
      <c r="C268" s="248"/>
      <c r="D268" s="227" t="s">
        <v>152</v>
      </c>
      <c r="E268" s="249" t="s">
        <v>19</v>
      </c>
      <c r="F268" s="250" t="s">
        <v>157</v>
      </c>
      <c r="G268" s="248"/>
      <c r="H268" s="251">
        <v>19.655999999999999</v>
      </c>
      <c r="I268" s="252"/>
      <c r="J268" s="248"/>
      <c r="K268" s="248"/>
      <c r="L268" s="253"/>
      <c r="M268" s="254"/>
      <c r="N268" s="255"/>
      <c r="O268" s="255"/>
      <c r="P268" s="255"/>
      <c r="Q268" s="255"/>
      <c r="R268" s="255"/>
      <c r="S268" s="255"/>
      <c r="T268" s="256"/>
      <c r="U268" s="15"/>
      <c r="V268" s="15"/>
      <c r="W268" s="15"/>
      <c r="X268" s="15"/>
      <c r="Y268" s="15"/>
      <c r="Z268" s="15"/>
      <c r="AA268" s="15"/>
      <c r="AB268" s="15"/>
      <c r="AC268" s="15"/>
      <c r="AD268" s="15"/>
      <c r="AE268" s="15"/>
      <c r="AT268" s="257" t="s">
        <v>152</v>
      </c>
      <c r="AU268" s="257" t="s">
        <v>158</v>
      </c>
      <c r="AV268" s="15" t="s">
        <v>158</v>
      </c>
      <c r="AW268" s="15" t="s">
        <v>33</v>
      </c>
      <c r="AX268" s="15" t="s">
        <v>80</v>
      </c>
      <c r="AY268" s="257" t="s">
        <v>141</v>
      </c>
    </row>
    <row r="269" s="2" customFormat="1" ht="16.5" customHeight="1">
      <c r="A269" s="41"/>
      <c r="B269" s="42"/>
      <c r="C269" s="269" t="s">
        <v>388</v>
      </c>
      <c r="D269" s="269" t="s">
        <v>375</v>
      </c>
      <c r="E269" s="270" t="s">
        <v>389</v>
      </c>
      <c r="F269" s="271" t="s">
        <v>390</v>
      </c>
      <c r="G269" s="272" t="s">
        <v>216</v>
      </c>
      <c r="H269" s="273">
        <v>20.638999999999999</v>
      </c>
      <c r="I269" s="274"/>
      <c r="J269" s="275">
        <f>ROUND(I269*H269,2)</f>
        <v>0</v>
      </c>
      <c r="K269" s="271" t="s">
        <v>147</v>
      </c>
      <c r="L269" s="276"/>
      <c r="M269" s="277" t="s">
        <v>19</v>
      </c>
      <c r="N269" s="278" t="s">
        <v>43</v>
      </c>
      <c r="O269" s="87"/>
      <c r="P269" s="216">
        <f>O269*H269</f>
        <v>0</v>
      </c>
      <c r="Q269" s="216">
        <v>0.0011999999999999999</v>
      </c>
      <c r="R269" s="216">
        <f>Q269*H269</f>
        <v>0.024766799999999999</v>
      </c>
      <c r="S269" s="216">
        <v>0</v>
      </c>
      <c r="T269" s="217">
        <f>S269*H269</f>
        <v>0</v>
      </c>
      <c r="U269" s="41"/>
      <c r="V269" s="41"/>
      <c r="W269" s="41"/>
      <c r="X269" s="41"/>
      <c r="Y269" s="41"/>
      <c r="Z269" s="41"/>
      <c r="AA269" s="41"/>
      <c r="AB269" s="41"/>
      <c r="AC269" s="41"/>
      <c r="AD269" s="41"/>
      <c r="AE269" s="41"/>
      <c r="AR269" s="218" t="s">
        <v>206</v>
      </c>
      <c r="AT269" s="218" t="s">
        <v>375</v>
      </c>
      <c r="AU269" s="218" t="s">
        <v>158</v>
      </c>
      <c r="AY269" s="20" t="s">
        <v>141</v>
      </c>
      <c r="BE269" s="219">
        <f>IF(N269="základní",J269,0)</f>
        <v>0</v>
      </c>
      <c r="BF269" s="219">
        <f>IF(N269="snížená",J269,0)</f>
        <v>0</v>
      </c>
      <c r="BG269" s="219">
        <f>IF(N269="zákl. přenesená",J269,0)</f>
        <v>0</v>
      </c>
      <c r="BH269" s="219">
        <f>IF(N269="sníž. přenesená",J269,0)</f>
        <v>0</v>
      </c>
      <c r="BI269" s="219">
        <f>IF(N269="nulová",J269,0)</f>
        <v>0</v>
      </c>
      <c r="BJ269" s="20" t="s">
        <v>80</v>
      </c>
      <c r="BK269" s="219">
        <f>ROUND(I269*H269,2)</f>
        <v>0</v>
      </c>
      <c r="BL269" s="20" t="s">
        <v>148</v>
      </c>
      <c r="BM269" s="218" t="s">
        <v>391</v>
      </c>
    </row>
    <row r="270" s="14" customFormat="1">
      <c r="A270" s="14"/>
      <c r="B270" s="236"/>
      <c r="C270" s="237"/>
      <c r="D270" s="227" t="s">
        <v>152</v>
      </c>
      <c r="E270" s="237"/>
      <c r="F270" s="239" t="s">
        <v>392</v>
      </c>
      <c r="G270" s="237"/>
      <c r="H270" s="240">
        <v>20.638999999999999</v>
      </c>
      <c r="I270" s="241"/>
      <c r="J270" s="237"/>
      <c r="K270" s="237"/>
      <c r="L270" s="242"/>
      <c r="M270" s="243"/>
      <c r="N270" s="244"/>
      <c r="O270" s="244"/>
      <c r="P270" s="244"/>
      <c r="Q270" s="244"/>
      <c r="R270" s="244"/>
      <c r="S270" s="244"/>
      <c r="T270" s="245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T270" s="246" t="s">
        <v>152</v>
      </c>
      <c r="AU270" s="246" t="s">
        <v>158</v>
      </c>
      <c r="AV270" s="14" t="s">
        <v>82</v>
      </c>
      <c r="AW270" s="14" t="s">
        <v>4</v>
      </c>
      <c r="AX270" s="14" t="s">
        <v>80</v>
      </c>
      <c r="AY270" s="246" t="s">
        <v>141</v>
      </c>
    </row>
    <row r="271" s="2" customFormat="1" ht="21.75" customHeight="1">
      <c r="A271" s="41"/>
      <c r="B271" s="42"/>
      <c r="C271" s="207" t="s">
        <v>326</v>
      </c>
      <c r="D271" s="207" t="s">
        <v>143</v>
      </c>
      <c r="E271" s="208" t="s">
        <v>393</v>
      </c>
      <c r="F271" s="209" t="s">
        <v>394</v>
      </c>
      <c r="G271" s="210" t="s">
        <v>216</v>
      </c>
      <c r="H271" s="211">
        <v>9.8279999999999994</v>
      </c>
      <c r="I271" s="212"/>
      <c r="J271" s="213">
        <f>ROUND(I271*H271,2)</f>
        <v>0</v>
      </c>
      <c r="K271" s="209" t="s">
        <v>147</v>
      </c>
      <c r="L271" s="47"/>
      <c r="M271" s="214" t="s">
        <v>19</v>
      </c>
      <c r="N271" s="215" t="s">
        <v>43</v>
      </c>
      <c r="O271" s="87"/>
      <c r="P271" s="216">
        <f>O271*H271</f>
        <v>0</v>
      </c>
      <c r="Q271" s="216">
        <v>0.0057000000000000002</v>
      </c>
      <c r="R271" s="216">
        <f>Q271*H271</f>
        <v>0.056019599999999996</v>
      </c>
      <c r="S271" s="216">
        <v>0</v>
      </c>
      <c r="T271" s="217">
        <f>S271*H271</f>
        <v>0</v>
      </c>
      <c r="U271" s="41"/>
      <c r="V271" s="41"/>
      <c r="W271" s="41"/>
      <c r="X271" s="41"/>
      <c r="Y271" s="41"/>
      <c r="Z271" s="41"/>
      <c r="AA271" s="41"/>
      <c r="AB271" s="41"/>
      <c r="AC271" s="41"/>
      <c r="AD271" s="41"/>
      <c r="AE271" s="41"/>
      <c r="AR271" s="218" t="s">
        <v>148</v>
      </c>
      <c r="AT271" s="218" t="s">
        <v>143</v>
      </c>
      <c r="AU271" s="218" t="s">
        <v>158</v>
      </c>
      <c r="AY271" s="20" t="s">
        <v>141</v>
      </c>
      <c r="BE271" s="219">
        <f>IF(N271="základní",J271,0)</f>
        <v>0</v>
      </c>
      <c r="BF271" s="219">
        <f>IF(N271="snížená",J271,0)</f>
        <v>0</v>
      </c>
      <c r="BG271" s="219">
        <f>IF(N271="zákl. přenesená",J271,0)</f>
        <v>0</v>
      </c>
      <c r="BH271" s="219">
        <f>IF(N271="sníž. přenesená",J271,0)</f>
        <v>0</v>
      </c>
      <c r="BI271" s="219">
        <f>IF(N271="nulová",J271,0)</f>
        <v>0</v>
      </c>
      <c r="BJ271" s="20" t="s">
        <v>80</v>
      </c>
      <c r="BK271" s="219">
        <f>ROUND(I271*H271,2)</f>
        <v>0</v>
      </c>
      <c r="BL271" s="20" t="s">
        <v>148</v>
      </c>
      <c r="BM271" s="218" t="s">
        <v>395</v>
      </c>
    </row>
    <row r="272" s="2" customFormat="1">
      <c r="A272" s="41"/>
      <c r="B272" s="42"/>
      <c r="C272" s="43"/>
      <c r="D272" s="220" t="s">
        <v>150</v>
      </c>
      <c r="E272" s="43"/>
      <c r="F272" s="221" t="s">
        <v>396</v>
      </c>
      <c r="G272" s="43"/>
      <c r="H272" s="43"/>
      <c r="I272" s="222"/>
      <c r="J272" s="43"/>
      <c r="K272" s="43"/>
      <c r="L272" s="47"/>
      <c r="M272" s="223"/>
      <c r="N272" s="224"/>
      <c r="O272" s="87"/>
      <c r="P272" s="87"/>
      <c r="Q272" s="87"/>
      <c r="R272" s="87"/>
      <c r="S272" s="87"/>
      <c r="T272" s="88"/>
      <c r="U272" s="41"/>
      <c r="V272" s="41"/>
      <c r="W272" s="41"/>
      <c r="X272" s="41"/>
      <c r="Y272" s="41"/>
      <c r="Z272" s="41"/>
      <c r="AA272" s="41"/>
      <c r="AB272" s="41"/>
      <c r="AC272" s="41"/>
      <c r="AD272" s="41"/>
      <c r="AE272" s="41"/>
      <c r="AT272" s="20" t="s">
        <v>150</v>
      </c>
      <c r="AU272" s="20" t="s">
        <v>158</v>
      </c>
    </row>
    <row r="273" s="14" customFormat="1">
      <c r="A273" s="14"/>
      <c r="B273" s="236"/>
      <c r="C273" s="237"/>
      <c r="D273" s="227" t="s">
        <v>152</v>
      </c>
      <c r="E273" s="238" t="s">
        <v>19</v>
      </c>
      <c r="F273" s="239" t="s">
        <v>397</v>
      </c>
      <c r="G273" s="237"/>
      <c r="H273" s="240">
        <v>9.8279999999999994</v>
      </c>
      <c r="I273" s="241"/>
      <c r="J273" s="237"/>
      <c r="K273" s="237"/>
      <c r="L273" s="242"/>
      <c r="M273" s="243"/>
      <c r="N273" s="244"/>
      <c r="O273" s="244"/>
      <c r="P273" s="244"/>
      <c r="Q273" s="244"/>
      <c r="R273" s="244"/>
      <c r="S273" s="244"/>
      <c r="T273" s="245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246" t="s">
        <v>152</v>
      </c>
      <c r="AU273" s="246" t="s">
        <v>158</v>
      </c>
      <c r="AV273" s="14" t="s">
        <v>82</v>
      </c>
      <c r="AW273" s="14" t="s">
        <v>33</v>
      </c>
      <c r="AX273" s="14" t="s">
        <v>72</v>
      </c>
      <c r="AY273" s="246" t="s">
        <v>141</v>
      </c>
    </row>
    <row r="274" s="15" customFormat="1">
      <c r="A274" s="15"/>
      <c r="B274" s="247"/>
      <c r="C274" s="248"/>
      <c r="D274" s="227" t="s">
        <v>152</v>
      </c>
      <c r="E274" s="249" t="s">
        <v>19</v>
      </c>
      <c r="F274" s="250" t="s">
        <v>157</v>
      </c>
      <c r="G274" s="248"/>
      <c r="H274" s="251">
        <v>9.8279999999999994</v>
      </c>
      <c r="I274" s="252"/>
      <c r="J274" s="248"/>
      <c r="K274" s="248"/>
      <c r="L274" s="253"/>
      <c r="M274" s="254"/>
      <c r="N274" s="255"/>
      <c r="O274" s="255"/>
      <c r="P274" s="255"/>
      <c r="Q274" s="255"/>
      <c r="R274" s="255"/>
      <c r="S274" s="255"/>
      <c r="T274" s="256"/>
      <c r="U274" s="15"/>
      <c r="V274" s="15"/>
      <c r="W274" s="15"/>
      <c r="X274" s="15"/>
      <c r="Y274" s="15"/>
      <c r="Z274" s="15"/>
      <c r="AA274" s="15"/>
      <c r="AB274" s="15"/>
      <c r="AC274" s="15"/>
      <c r="AD274" s="15"/>
      <c r="AE274" s="15"/>
      <c r="AT274" s="257" t="s">
        <v>152</v>
      </c>
      <c r="AU274" s="257" t="s">
        <v>158</v>
      </c>
      <c r="AV274" s="15" t="s">
        <v>158</v>
      </c>
      <c r="AW274" s="15" t="s">
        <v>33</v>
      </c>
      <c r="AX274" s="15" t="s">
        <v>80</v>
      </c>
      <c r="AY274" s="257" t="s">
        <v>141</v>
      </c>
    </row>
    <row r="275" s="2" customFormat="1" ht="16.5" customHeight="1">
      <c r="A275" s="41"/>
      <c r="B275" s="42"/>
      <c r="C275" s="207" t="s">
        <v>398</v>
      </c>
      <c r="D275" s="207" t="s">
        <v>143</v>
      </c>
      <c r="E275" s="208" t="s">
        <v>399</v>
      </c>
      <c r="F275" s="209" t="s">
        <v>400</v>
      </c>
      <c r="G275" s="210" t="s">
        <v>216</v>
      </c>
      <c r="H275" s="211">
        <v>9.8279999999999994</v>
      </c>
      <c r="I275" s="212"/>
      <c r="J275" s="213">
        <f>ROUND(I275*H275,2)</f>
        <v>0</v>
      </c>
      <c r="K275" s="209" t="s">
        <v>147</v>
      </c>
      <c r="L275" s="47"/>
      <c r="M275" s="214" t="s">
        <v>19</v>
      </c>
      <c r="N275" s="215" t="s">
        <v>43</v>
      </c>
      <c r="O275" s="87"/>
      <c r="P275" s="216">
        <f>O275*H275</f>
        <v>0</v>
      </c>
      <c r="Q275" s="216">
        <v>0.00018000000000000001</v>
      </c>
      <c r="R275" s="216">
        <f>Q275*H275</f>
        <v>0.0017690399999999999</v>
      </c>
      <c r="S275" s="216">
        <v>0</v>
      </c>
      <c r="T275" s="217">
        <f>S275*H275</f>
        <v>0</v>
      </c>
      <c r="U275" s="41"/>
      <c r="V275" s="41"/>
      <c r="W275" s="41"/>
      <c r="X275" s="41"/>
      <c r="Y275" s="41"/>
      <c r="Z275" s="41"/>
      <c r="AA275" s="41"/>
      <c r="AB275" s="41"/>
      <c r="AC275" s="41"/>
      <c r="AD275" s="41"/>
      <c r="AE275" s="41"/>
      <c r="AR275" s="218" t="s">
        <v>148</v>
      </c>
      <c r="AT275" s="218" t="s">
        <v>143</v>
      </c>
      <c r="AU275" s="218" t="s">
        <v>158</v>
      </c>
      <c r="AY275" s="20" t="s">
        <v>141</v>
      </c>
      <c r="BE275" s="219">
        <f>IF(N275="základní",J275,0)</f>
        <v>0</v>
      </c>
      <c r="BF275" s="219">
        <f>IF(N275="snížená",J275,0)</f>
        <v>0</v>
      </c>
      <c r="BG275" s="219">
        <f>IF(N275="zákl. přenesená",J275,0)</f>
        <v>0</v>
      </c>
      <c r="BH275" s="219">
        <f>IF(N275="sníž. přenesená",J275,0)</f>
        <v>0</v>
      </c>
      <c r="BI275" s="219">
        <f>IF(N275="nulová",J275,0)</f>
        <v>0</v>
      </c>
      <c r="BJ275" s="20" t="s">
        <v>80</v>
      </c>
      <c r="BK275" s="219">
        <f>ROUND(I275*H275,2)</f>
        <v>0</v>
      </c>
      <c r="BL275" s="20" t="s">
        <v>148</v>
      </c>
      <c r="BM275" s="218" t="s">
        <v>401</v>
      </c>
    </row>
    <row r="276" s="2" customFormat="1">
      <c r="A276" s="41"/>
      <c r="B276" s="42"/>
      <c r="C276" s="43"/>
      <c r="D276" s="220" t="s">
        <v>150</v>
      </c>
      <c r="E276" s="43"/>
      <c r="F276" s="221" t="s">
        <v>402</v>
      </c>
      <c r="G276" s="43"/>
      <c r="H276" s="43"/>
      <c r="I276" s="222"/>
      <c r="J276" s="43"/>
      <c r="K276" s="43"/>
      <c r="L276" s="47"/>
      <c r="M276" s="223"/>
      <c r="N276" s="224"/>
      <c r="O276" s="87"/>
      <c r="P276" s="87"/>
      <c r="Q276" s="87"/>
      <c r="R276" s="87"/>
      <c r="S276" s="87"/>
      <c r="T276" s="88"/>
      <c r="U276" s="41"/>
      <c r="V276" s="41"/>
      <c r="W276" s="41"/>
      <c r="X276" s="41"/>
      <c r="Y276" s="41"/>
      <c r="Z276" s="41"/>
      <c r="AA276" s="41"/>
      <c r="AB276" s="41"/>
      <c r="AC276" s="41"/>
      <c r="AD276" s="41"/>
      <c r="AE276" s="41"/>
      <c r="AT276" s="20" t="s">
        <v>150</v>
      </c>
      <c r="AU276" s="20" t="s">
        <v>158</v>
      </c>
    </row>
    <row r="277" s="12" customFormat="1" ht="20.88" customHeight="1">
      <c r="A277" s="12"/>
      <c r="B277" s="191"/>
      <c r="C277" s="192"/>
      <c r="D277" s="193" t="s">
        <v>71</v>
      </c>
      <c r="E277" s="205" t="s">
        <v>403</v>
      </c>
      <c r="F277" s="205" t="s">
        <v>404</v>
      </c>
      <c r="G277" s="192"/>
      <c r="H277" s="192"/>
      <c r="I277" s="195"/>
      <c r="J277" s="206">
        <f>BK277</f>
        <v>0</v>
      </c>
      <c r="K277" s="192"/>
      <c r="L277" s="197"/>
      <c r="M277" s="198"/>
      <c r="N277" s="199"/>
      <c r="O277" s="199"/>
      <c r="P277" s="200">
        <f>SUM(P278:P282)</f>
        <v>0</v>
      </c>
      <c r="Q277" s="199"/>
      <c r="R277" s="200">
        <f>SUM(R278:R282)</f>
        <v>36.542880000000004</v>
      </c>
      <c r="S277" s="199"/>
      <c r="T277" s="201">
        <f>SUM(T278:T282)</f>
        <v>0</v>
      </c>
      <c r="U277" s="12"/>
      <c r="V277" s="12"/>
      <c r="W277" s="12"/>
      <c r="X277" s="12"/>
      <c r="Y277" s="12"/>
      <c r="Z277" s="12"/>
      <c r="AA277" s="12"/>
      <c r="AB277" s="12"/>
      <c r="AC277" s="12"/>
      <c r="AD277" s="12"/>
      <c r="AE277" s="12"/>
      <c r="AR277" s="202" t="s">
        <v>80</v>
      </c>
      <c r="AT277" s="203" t="s">
        <v>71</v>
      </c>
      <c r="AU277" s="203" t="s">
        <v>82</v>
      </c>
      <c r="AY277" s="202" t="s">
        <v>141</v>
      </c>
      <c r="BK277" s="204">
        <f>SUM(BK278:BK282)</f>
        <v>0</v>
      </c>
    </row>
    <row r="278" s="2" customFormat="1" ht="21.75" customHeight="1">
      <c r="A278" s="41"/>
      <c r="B278" s="42"/>
      <c r="C278" s="207" t="s">
        <v>405</v>
      </c>
      <c r="D278" s="207" t="s">
        <v>143</v>
      </c>
      <c r="E278" s="208" t="s">
        <v>406</v>
      </c>
      <c r="F278" s="209" t="s">
        <v>407</v>
      </c>
      <c r="G278" s="210" t="s">
        <v>146</v>
      </c>
      <c r="H278" s="211">
        <v>16.917999999999999</v>
      </c>
      <c r="I278" s="212"/>
      <c r="J278" s="213">
        <f>ROUND(I278*H278,2)</f>
        <v>0</v>
      </c>
      <c r="K278" s="209" t="s">
        <v>147</v>
      </c>
      <c r="L278" s="47"/>
      <c r="M278" s="214" t="s">
        <v>19</v>
      </c>
      <c r="N278" s="215" t="s">
        <v>43</v>
      </c>
      <c r="O278" s="87"/>
      <c r="P278" s="216">
        <f>O278*H278</f>
        <v>0</v>
      </c>
      <c r="Q278" s="216">
        <v>2.1600000000000001</v>
      </c>
      <c r="R278" s="216">
        <f>Q278*H278</f>
        <v>36.542880000000004</v>
      </c>
      <c r="S278" s="216">
        <v>0</v>
      </c>
      <c r="T278" s="217">
        <f>S278*H278</f>
        <v>0</v>
      </c>
      <c r="U278" s="41"/>
      <c r="V278" s="41"/>
      <c r="W278" s="41"/>
      <c r="X278" s="41"/>
      <c r="Y278" s="41"/>
      <c r="Z278" s="41"/>
      <c r="AA278" s="41"/>
      <c r="AB278" s="41"/>
      <c r="AC278" s="41"/>
      <c r="AD278" s="41"/>
      <c r="AE278" s="41"/>
      <c r="AR278" s="218" t="s">
        <v>148</v>
      </c>
      <c r="AT278" s="218" t="s">
        <v>143</v>
      </c>
      <c r="AU278" s="218" t="s">
        <v>158</v>
      </c>
      <c r="AY278" s="20" t="s">
        <v>141</v>
      </c>
      <c r="BE278" s="219">
        <f>IF(N278="základní",J278,0)</f>
        <v>0</v>
      </c>
      <c r="BF278" s="219">
        <f>IF(N278="snížená",J278,0)</f>
        <v>0</v>
      </c>
      <c r="BG278" s="219">
        <f>IF(N278="zákl. přenesená",J278,0)</f>
        <v>0</v>
      </c>
      <c r="BH278" s="219">
        <f>IF(N278="sníž. přenesená",J278,0)</f>
        <v>0</v>
      </c>
      <c r="BI278" s="219">
        <f>IF(N278="nulová",J278,0)</f>
        <v>0</v>
      </c>
      <c r="BJ278" s="20" t="s">
        <v>80</v>
      </c>
      <c r="BK278" s="219">
        <f>ROUND(I278*H278,2)</f>
        <v>0</v>
      </c>
      <c r="BL278" s="20" t="s">
        <v>148</v>
      </c>
      <c r="BM278" s="218" t="s">
        <v>408</v>
      </c>
    </row>
    <row r="279" s="2" customFormat="1">
      <c r="A279" s="41"/>
      <c r="B279" s="42"/>
      <c r="C279" s="43"/>
      <c r="D279" s="220" t="s">
        <v>150</v>
      </c>
      <c r="E279" s="43"/>
      <c r="F279" s="221" t="s">
        <v>409</v>
      </c>
      <c r="G279" s="43"/>
      <c r="H279" s="43"/>
      <c r="I279" s="222"/>
      <c r="J279" s="43"/>
      <c r="K279" s="43"/>
      <c r="L279" s="47"/>
      <c r="M279" s="223"/>
      <c r="N279" s="224"/>
      <c r="O279" s="87"/>
      <c r="P279" s="87"/>
      <c r="Q279" s="87"/>
      <c r="R279" s="87"/>
      <c r="S279" s="87"/>
      <c r="T279" s="88"/>
      <c r="U279" s="41"/>
      <c r="V279" s="41"/>
      <c r="W279" s="41"/>
      <c r="X279" s="41"/>
      <c r="Y279" s="41"/>
      <c r="Z279" s="41"/>
      <c r="AA279" s="41"/>
      <c r="AB279" s="41"/>
      <c r="AC279" s="41"/>
      <c r="AD279" s="41"/>
      <c r="AE279" s="41"/>
      <c r="AT279" s="20" t="s">
        <v>150</v>
      </c>
      <c r="AU279" s="20" t="s">
        <v>158</v>
      </c>
    </row>
    <row r="280" s="13" customFormat="1">
      <c r="A280" s="13"/>
      <c r="B280" s="225"/>
      <c r="C280" s="226"/>
      <c r="D280" s="227" t="s">
        <v>152</v>
      </c>
      <c r="E280" s="228" t="s">
        <v>19</v>
      </c>
      <c r="F280" s="229" t="s">
        <v>410</v>
      </c>
      <c r="G280" s="226"/>
      <c r="H280" s="228" t="s">
        <v>19</v>
      </c>
      <c r="I280" s="230"/>
      <c r="J280" s="226"/>
      <c r="K280" s="226"/>
      <c r="L280" s="231"/>
      <c r="M280" s="232"/>
      <c r="N280" s="233"/>
      <c r="O280" s="233"/>
      <c r="P280" s="233"/>
      <c r="Q280" s="233"/>
      <c r="R280" s="233"/>
      <c r="S280" s="233"/>
      <c r="T280" s="234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35" t="s">
        <v>152</v>
      </c>
      <c r="AU280" s="235" t="s">
        <v>158</v>
      </c>
      <c r="AV280" s="13" t="s">
        <v>80</v>
      </c>
      <c r="AW280" s="13" t="s">
        <v>33</v>
      </c>
      <c r="AX280" s="13" t="s">
        <v>72</v>
      </c>
      <c r="AY280" s="235" t="s">
        <v>141</v>
      </c>
    </row>
    <row r="281" s="14" customFormat="1">
      <c r="A281" s="14"/>
      <c r="B281" s="236"/>
      <c r="C281" s="237"/>
      <c r="D281" s="227" t="s">
        <v>152</v>
      </c>
      <c r="E281" s="238" t="s">
        <v>19</v>
      </c>
      <c r="F281" s="239" t="s">
        <v>411</v>
      </c>
      <c r="G281" s="237"/>
      <c r="H281" s="240">
        <v>16.917999999999999</v>
      </c>
      <c r="I281" s="241"/>
      <c r="J281" s="237"/>
      <c r="K281" s="237"/>
      <c r="L281" s="242"/>
      <c r="M281" s="243"/>
      <c r="N281" s="244"/>
      <c r="O281" s="244"/>
      <c r="P281" s="244"/>
      <c r="Q281" s="244"/>
      <c r="R281" s="244"/>
      <c r="S281" s="244"/>
      <c r="T281" s="245"/>
      <c r="U281" s="14"/>
      <c r="V281" s="14"/>
      <c r="W281" s="14"/>
      <c r="X281" s="14"/>
      <c r="Y281" s="14"/>
      <c r="Z281" s="14"/>
      <c r="AA281" s="14"/>
      <c r="AB281" s="14"/>
      <c r="AC281" s="14"/>
      <c r="AD281" s="14"/>
      <c r="AE281" s="14"/>
      <c r="AT281" s="246" t="s">
        <v>152</v>
      </c>
      <c r="AU281" s="246" t="s">
        <v>158</v>
      </c>
      <c r="AV281" s="14" t="s">
        <v>82</v>
      </c>
      <c r="AW281" s="14" t="s">
        <v>33</v>
      </c>
      <c r="AX281" s="14" t="s">
        <v>72</v>
      </c>
      <c r="AY281" s="246" t="s">
        <v>141</v>
      </c>
    </row>
    <row r="282" s="15" customFormat="1">
      <c r="A282" s="15"/>
      <c r="B282" s="247"/>
      <c r="C282" s="248"/>
      <c r="D282" s="227" t="s">
        <v>152</v>
      </c>
      <c r="E282" s="249" t="s">
        <v>19</v>
      </c>
      <c r="F282" s="250" t="s">
        <v>157</v>
      </c>
      <c r="G282" s="248"/>
      <c r="H282" s="251">
        <v>16.917999999999999</v>
      </c>
      <c r="I282" s="252"/>
      <c r="J282" s="248"/>
      <c r="K282" s="248"/>
      <c r="L282" s="253"/>
      <c r="M282" s="254"/>
      <c r="N282" s="255"/>
      <c r="O282" s="255"/>
      <c r="P282" s="255"/>
      <c r="Q282" s="255"/>
      <c r="R282" s="255"/>
      <c r="S282" s="255"/>
      <c r="T282" s="256"/>
      <c r="U282" s="15"/>
      <c r="V282" s="15"/>
      <c r="W282" s="15"/>
      <c r="X282" s="15"/>
      <c r="Y282" s="15"/>
      <c r="Z282" s="15"/>
      <c r="AA282" s="15"/>
      <c r="AB282" s="15"/>
      <c r="AC282" s="15"/>
      <c r="AD282" s="15"/>
      <c r="AE282" s="15"/>
      <c r="AT282" s="257" t="s">
        <v>152</v>
      </c>
      <c r="AU282" s="257" t="s">
        <v>158</v>
      </c>
      <c r="AV282" s="15" t="s">
        <v>158</v>
      </c>
      <c r="AW282" s="15" t="s">
        <v>33</v>
      </c>
      <c r="AX282" s="15" t="s">
        <v>80</v>
      </c>
      <c r="AY282" s="257" t="s">
        <v>141</v>
      </c>
    </row>
    <row r="283" s="12" customFormat="1" ht="22.8" customHeight="1">
      <c r="A283" s="12"/>
      <c r="B283" s="191"/>
      <c r="C283" s="192"/>
      <c r="D283" s="193" t="s">
        <v>71</v>
      </c>
      <c r="E283" s="205" t="s">
        <v>213</v>
      </c>
      <c r="F283" s="205" t="s">
        <v>412</v>
      </c>
      <c r="G283" s="192"/>
      <c r="H283" s="192"/>
      <c r="I283" s="195"/>
      <c r="J283" s="206">
        <f>BK283</f>
        <v>0</v>
      </c>
      <c r="K283" s="192"/>
      <c r="L283" s="197"/>
      <c r="M283" s="198"/>
      <c r="N283" s="199"/>
      <c r="O283" s="199"/>
      <c r="P283" s="200">
        <f>P284+P295</f>
        <v>0</v>
      </c>
      <c r="Q283" s="199"/>
      <c r="R283" s="200">
        <f>R284+R295</f>
        <v>0.029320199999999998</v>
      </c>
      <c r="S283" s="199"/>
      <c r="T283" s="201">
        <f>T284+T295</f>
        <v>3.7440000000000002</v>
      </c>
      <c r="U283" s="12"/>
      <c r="V283" s="12"/>
      <c r="W283" s="12"/>
      <c r="X283" s="12"/>
      <c r="Y283" s="12"/>
      <c r="Z283" s="12"/>
      <c r="AA283" s="12"/>
      <c r="AB283" s="12"/>
      <c r="AC283" s="12"/>
      <c r="AD283" s="12"/>
      <c r="AE283" s="12"/>
      <c r="AR283" s="202" t="s">
        <v>80</v>
      </c>
      <c r="AT283" s="203" t="s">
        <v>71</v>
      </c>
      <c r="AU283" s="203" t="s">
        <v>80</v>
      </c>
      <c r="AY283" s="202" t="s">
        <v>141</v>
      </c>
      <c r="BK283" s="204">
        <f>BK284+BK295</f>
        <v>0</v>
      </c>
    </row>
    <row r="284" s="12" customFormat="1" ht="20.88" customHeight="1">
      <c r="A284" s="12"/>
      <c r="B284" s="191"/>
      <c r="C284" s="192"/>
      <c r="D284" s="193" t="s">
        <v>71</v>
      </c>
      <c r="E284" s="205" t="s">
        <v>413</v>
      </c>
      <c r="F284" s="205" t="s">
        <v>414</v>
      </c>
      <c r="G284" s="192"/>
      <c r="H284" s="192"/>
      <c r="I284" s="195"/>
      <c r="J284" s="206">
        <f>BK284</f>
        <v>0</v>
      </c>
      <c r="K284" s="192"/>
      <c r="L284" s="197"/>
      <c r="M284" s="198"/>
      <c r="N284" s="199"/>
      <c r="O284" s="199"/>
      <c r="P284" s="200">
        <f>SUM(P285:P294)</f>
        <v>0</v>
      </c>
      <c r="Q284" s="199"/>
      <c r="R284" s="200">
        <f>SUM(R285:R294)</f>
        <v>0.029320199999999998</v>
      </c>
      <c r="S284" s="199"/>
      <c r="T284" s="201">
        <f>SUM(T285:T294)</f>
        <v>0</v>
      </c>
      <c r="U284" s="12"/>
      <c r="V284" s="12"/>
      <c r="W284" s="12"/>
      <c r="X284" s="12"/>
      <c r="Y284" s="12"/>
      <c r="Z284" s="12"/>
      <c r="AA284" s="12"/>
      <c r="AB284" s="12"/>
      <c r="AC284" s="12"/>
      <c r="AD284" s="12"/>
      <c r="AE284" s="12"/>
      <c r="AR284" s="202" t="s">
        <v>80</v>
      </c>
      <c r="AT284" s="203" t="s">
        <v>71</v>
      </c>
      <c r="AU284" s="203" t="s">
        <v>82</v>
      </c>
      <c r="AY284" s="202" t="s">
        <v>141</v>
      </c>
      <c r="BK284" s="204">
        <f>SUM(BK285:BK294)</f>
        <v>0</v>
      </c>
    </row>
    <row r="285" s="2" customFormat="1" ht="24.15" customHeight="1">
      <c r="A285" s="41"/>
      <c r="B285" s="42"/>
      <c r="C285" s="207" t="s">
        <v>415</v>
      </c>
      <c r="D285" s="207" t="s">
        <v>143</v>
      </c>
      <c r="E285" s="208" t="s">
        <v>416</v>
      </c>
      <c r="F285" s="209" t="s">
        <v>417</v>
      </c>
      <c r="G285" s="210" t="s">
        <v>216</v>
      </c>
      <c r="H285" s="211">
        <v>16.379999999999999</v>
      </c>
      <c r="I285" s="212"/>
      <c r="J285" s="213">
        <f>ROUND(I285*H285,2)</f>
        <v>0</v>
      </c>
      <c r="K285" s="209" t="s">
        <v>147</v>
      </c>
      <c r="L285" s="47"/>
      <c r="M285" s="214" t="s">
        <v>19</v>
      </c>
      <c r="N285" s="215" t="s">
        <v>43</v>
      </c>
      <c r="O285" s="87"/>
      <c r="P285" s="216">
        <f>O285*H285</f>
        <v>0</v>
      </c>
      <c r="Q285" s="216">
        <v>0.0017899999999999999</v>
      </c>
      <c r="R285" s="216">
        <f>Q285*H285</f>
        <v>0.029320199999999998</v>
      </c>
      <c r="S285" s="216">
        <v>0</v>
      </c>
      <c r="T285" s="217">
        <f>S285*H285</f>
        <v>0</v>
      </c>
      <c r="U285" s="41"/>
      <c r="V285" s="41"/>
      <c r="W285" s="41"/>
      <c r="X285" s="41"/>
      <c r="Y285" s="41"/>
      <c r="Z285" s="41"/>
      <c r="AA285" s="41"/>
      <c r="AB285" s="41"/>
      <c r="AC285" s="41"/>
      <c r="AD285" s="41"/>
      <c r="AE285" s="41"/>
      <c r="AR285" s="218" t="s">
        <v>148</v>
      </c>
      <c r="AT285" s="218" t="s">
        <v>143</v>
      </c>
      <c r="AU285" s="218" t="s">
        <v>158</v>
      </c>
      <c r="AY285" s="20" t="s">
        <v>141</v>
      </c>
      <c r="BE285" s="219">
        <f>IF(N285="základní",J285,0)</f>
        <v>0</v>
      </c>
      <c r="BF285" s="219">
        <f>IF(N285="snížená",J285,0)</f>
        <v>0</v>
      </c>
      <c r="BG285" s="219">
        <f>IF(N285="zákl. přenesená",J285,0)</f>
        <v>0</v>
      </c>
      <c r="BH285" s="219">
        <f>IF(N285="sníž. přenesená",J285,0)</f>
        <v>0</v>
      </c>
      <c r="BI285" s="219">
        <f>IF(N285="nulová",J285,0)</f>
        <v>0</v>
      </c>
      <c r="BJ285" s="20" t="s">
        <v>80</v>
      </c>
      <c r="BK285" s="219">
        <f>ROUND(I285*H285,2)</f>
        <v>0</v>
      </c>
      <c r="BL285" s="20" t="s">
        <v>148</v>
      </c>
      <c r="BM285" s="218" t="s">
        <v>418</v>
      </c>
    </row>
    <row r="286" s="2" customFormat="1">
      <c r="A286" s="41"/>
      <c r="B286" s="42"/>
      <c r="C286" s="43"/>
      <c r="D286" s="220" t="s">
        <v>150</v>
      </c>
      <c r="E286" s="43"/>
      <c r="F286" s="221" t="s">
        <v>419</v>
      </c>
      <c r="G286" s="43"/>
      <c r="H286" s="43"/>
      <c r="I286" s="222"/>
      <c r="J286" s="43"/>
      <c r="K286" s="43"/>
      <c r="L286" s="47"/>
      <c r="M286" s="223"/>
      <c r="N286" s="224"/>
      <c r="O286" s="87"/>
      <c r="P286" s="87"/>
      <c r="Q286" s="87"/>
      <c r="R286" s="87"/>
      <c r="S286" s="87"/>
      <c r="T286" s="88"/>
      <c r="U286" s="41"/>
      <c r="V286" s="41"/>
      <c r="W286" s="41"/>
      <c r="X286" s="41"/>
      <c r="Y286" s="41"/>
      <c r="Z286" s="41"/>
      <c r="AA286" s="41"/>
      <c r="AB286" s="41"/>
      <c r="AC286" s="41"/>
      <c r="AD286" s="41"/>
      <c r="AE286" s="41"/>
      <c r="AT286" s="20" t="s">
        <v>150</v>
      </c>
      <c r="AU286" s="20" t="s">
        <v>158</v>
      </c>
    </row>
    <row r="287" s="13" customFormat="1">
      <c r="A287" s="13"/>
      <c r="B287" s="225"/>
      <c r="C287" s="226"/>
      <c r="D287" s="227" t="s">
        <v>152</v>
      </c>
      <c r="E287" s="228" t="s">
        <v>19</v>
      </c>
      <c r="F287" s="229" t="s">
        <v>420</v>
      </c>
      <c r="G287" s="226"/>
      <c r="H287" s="228" t="s">
        <v>19</v>
      </c>
      <c r="I287" s="230"/>
      <c r="J287" s="226"/>
      <c r="K287" s="226"/>
      <c r="L287" s="231"/>
      <c r="M287" s="232"/>
      <c r="N287" s="233"/>
      <c r="O287" s="233"/>
      <c r="P287" s="233"/>
      <c r="Q287" s="233"/>
      <c r="R287" s="233"/>
      <c r="S287" s="233"/>
      <c r="T287" s="234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35" t="s">
        <v>152</v>
      </c>
      <c r="AU287" s="235" t="s">
        <v>158</v>
      </c>
      <c r="AV287" s="13" t="s">
        <v>80</v>
      </c>
      <c r="AW287" s="13" t="s">
        <v>33</v>
      </c>
      <c r="AX287" s="13" t="s">
        <v>72</v>
      </c>
      <c r="AY287" s="235" t="s">
        <v>141</v>
      </c>
    </row>
    <row r="288" s="14" customFormat="1">
      <c r="A288" s="14"/>
      <c r="B288" s="236"/>
      <c r="C288" s="237"/>
      <c r="D288" s="227" t="s">
        <v>152</v>
      </c>
      <c r="E288" s="238" t="s">
        <v>19</v>
      </c>
      <c r="F288" s="239" t="s">
        <v>421</v>
      </c>
      <c r="G288" s="237"/>
      <c r="H288" s="240">
        <v>16.379999999999999</v>
      </c>
      <c r="I288" s="241"/>
      <c r="J288" s="237"/>
      <c r="K288" s="237"/>
      <c r="L288" s="242"/>
      <c r="M288" s="243"/>
      <c r="N288" s="244"/>
      <c r="O288" s="244"/>
      <c r="P288" s="244"/>
      <c r="Q288" s="244"/>
      <c r="R288" s="244"/>
      <c r="S288" s="244"/>
      <c r="T288" s="245"/>
      <c r="U288" s="14"/>
      <c r="V288" s="14"/>
      <c r="W288" s="14"/>
      <c r="X288" s="14"/>
      <c r="Y288" s="14"/>
      <c r="Z288" s="14"/>
      <c r="AA288" s="14"/>
      <c r="AB288" s="14"/>
      <c r="AC288" s="14"/>
      <c r="AD288" s="14"/>
      <c r="AE288" s="14"/>
      <c r="AT288" s="246" t="s">
        <v>152</v>
      </c>
      <c r="AU288" s="246" t="s">
        <v>158</v>
      </c>
      <c r="AV288" s="14" t="s">
        <v>82</v>
      </c>
      <c r="AW288" s="14" t="s">
        <v>33</v>
      </c>
      <c r="AX288" s="14" t="s">
        <v>72</v>
      </c>
      <c r="AY288" s="246" t="s">
        <v>141</v>
      </c>
    </row>
    <row r="289" s="15" customFormat="1">
      <c r="A289" s="15"/>
      <c r="B289" s="247"/>
      <c r="C289" s="248"/>
      <c r="D289" s="227" t="s">
        <v>152</v>
      </c>
      <c r="E289" s="249" t="s">
        <v>19</v>
      </c>
      <c r="F289" s="250" t="s">
        <v>157</v>
      </c>
      <c r="G289" s="248"/>
      <c r="H289" s="251">
        <v>16.379999999999999</v>
      </c>
      <c r="I289" s="252"/>
      <c r="J289" s="248"/>
      <c r="K289" s="248"/>
      <c r="L289" s="253"/>
      <c r="M289" s="254"/>
      <c r="N289" s="255"/>
      <c r="O289" s="255"/>
      <c r="P289" s="255"/>
      <c r="Q289" s="255"/>
      <c r="R289" s="255"/>
      <c r="S289" s="255"/>
      <c r="T289" s="256"/>
      <c r="U289" s="15"/>
      <c r="V289" s="15"/>
      <c r="W289" s="15"/>
      <c r="X289" s="15"/>
      <c r="Y289" s="15"/>
      <c r="Z289" s="15"/>
      <c r="AA289" s="15"/>
      <c r="AB289" s="15"/>
      <c r="AC289" s="15"/>
      <c r="AD289" s="15"/>
      <c r="AE289" s="15"/>
      <c r="AT289" s="257" t="s">
        <v>152</v>
      </c>
      <c r="AU289" s="257" t="s">
        <v>158</v>
      </c>
      <c r="AV289" s="15" t="s">
        <v>158</v>
      </c>
      <c r="AW289" s="15" t="s">
        <v>33</v>
      </c>
      <c r="AX289" s="15" t="s">
        <v>80</v>
      </c>
      <c r="AY289" s="257" t="s">
        <v>141</v>
      </c>
    </row>
    <row r="290" s="2" customFormat="1" ht="24.15" customHeight="1">
      <c r="A290" s="41"/>
      <c r="B290" s="42"/>
      <c r="C290" s="207" t="s">
        <v>422</v>
      </c>
      <c r="D290" s="207" t="s">
        <v>143</v>
      </c>
      <c r="E290" s="208" t="s">
        <v>423</v>
      </c>
      <c r="F290" s="209" t="s">
        <v>424</v>
      </c>
      <c r="G290" s="210" t="s">
        <v>247</v>
      </c>
      <c r="H290" s="211">
        <v>7.7999999999999998</v>
      </c>
      <c r="I290" s="212"/>
      <c r="J290" s="213">
        <f>ROUND(I290*H290,2)</f>
        <v>0</v>
      </c>
      <c r="K290" s="209" t="s">
        <v>19</v>
      </c>
      <c r="L290" s="47"/>
      <c r="M290" s="214" t="s">
        <v>19</v>
      </c>
      <c r="N290" s="215" t="s">
        <v>43</v>
      </c>
      <c r="O290" s="87"/>
      <c r="P290" s="216">
        <f>O290*H290</f>
        <v>0</v>
      </c>
      <c r="Q290" s="216">
        <v>0</v>
      </c>
      <c r="R290" s="216">
        <f>Q290*H290</f>
        <v>0</v>
      </c>
      <c r="S290" s="216">
        <v>0</v>
      </c>
      <c r="T290" s="217">
        <f>S290*H290</f>
        <v>0</v>
      </c>
      <c r="U290" s="41"/>
      <c r="V290" s="41"/>
      <c r="W290" s="41"/>
      <c r="X290" s="41"/>
      <c r="Y290" s="41"/>
      <c r="Z290" s="41"/>
      <c r="AA290" s="41"/>
      <c r="AB290" s="41"/>
      <c r="AC290" s="41"/>
      <c r="AD290" s="41"/>
      <c r="AE290" s="41"/>
      <c r="AR290" s="218" t="s">
        <v>148</v>
      </c>
      <c r="AT290" s="218" t="s">
        <v>143</v>
      </c>
      <c r="AU290" s="218" t="s">
        <v>158</v>
      </c>
      <c r="AY290" s="20" t="s">
        <v>141</v>
      </c>
      <c r="BE290" s="219">
        <f>IF(N290="základní",J290,0)</f>
        <v>0</v>
      </c>
      <c r="BF290" s="219">
        <f>IF(N290="snížená",J290,0)</f>
        <v>0</v>
      </c>
      <c r="BG290" s="219">
        <f>IF(N290="zákl. přenesená",J290,0)</f>
        <v>0</v>
      </c>
      <c r="BH290" s="219">
        <f>IF(N290="sníž. přenesená",J290,0)</f>
        <v>0</v>
      </c>
      <c r="BI290" s="219">
        <f>IF(N290="nulová",J290,0)</f>
        <v>0</v>
      </c>
      <c r="BJ290" s="20" t="s">
        <v>80</v>
      </c>
      <c r="BK290" s="219">
        <f>ROUND(I290*H290,2)</f>
        <v>0</v>
      </c>
      <c r="BL290" s="20" t="s">
        <v>148</v>
      </c>
      <c r="BM290" s="218" t="s">
        <v>425</v>
      </c>
    </row>
    <row r="291" s="13" customFormat="1">
      <c r="A291" s="13"/>
      <c r="B291" s="225"/>
      <c r="C291" s="226"/>
      <c r="D291" s="227" t="s">
        <v>152</v>
      </c>
      <c r="E291" s="228" t="s">
        <v>19</v>
      </c>
      <c r="F291" s="229" t="s">
        <v>426</v>
      </c>
      <c r="G291" s="226"/>
      <c r="H291" s="228" t="s">
        <v>19</v>
      </c>
      <c r="I291" s="230"/>
      <c r="J291" s="226"/>
      <c r="K291" s="226"/>
      <c r="L291" s="231"/>
      <c r="M291" s="232"/>
      <c r="N291" s="233"/>
      <c r="O291" s="233"/>
      <c r="P291" s="233"/>
      <c r="Q291" s="233"/>
      <c r="R291" s="233"/>
      <c r="S291" s="233"/>
      <c r="T291" s="234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35" t="s">
        <v>152</v>
      </c>
      <c r="AU291" s="235" t="s">
        <v>158</v>
      </c>
      <c r="AV291" s="13" t="s">
        <v>80</v>
      </c>
      <c r="AW291" s="13" t="s">
        <v>33</v>
      </c>
      <c r="AX291" s="13" t="s">
        <v>72</v>
      </c>
      <c r="AY291" s="235" t="s">
        <v>141</v>
      </c>
    </row>
    <row r="292" s="14" customFormat="1">
      <c r="A292" s="14"/>
      <c r="B292" s="236"/>
      <c r="C292" s="237"/>
      <c r="D292" s="227" t="s">
        <v>152</v>
      </c>
      <c r="E292" s="238" t="s">
        <v>19</v>
      </c>
      <c r="F292" s="239" t="s">
        <v>427</v>
      </c>
      <c r="G292" s="237"/>
      <c r="H292" s="240">
        <v>7.7999999999999998</v>
      </c>
      <c r="I292" s="241"/>
      <c r="J292" s="237"/>
      <c r="K292" s="237"/>
      <c r="L292" s="242"/>
      <c r="M292" s="243"/>
      <c r="N292" s="244"/>
      <c r="O292" s="244"/>
      <c r="P292" s="244"/>
      <c r="Q292" s="244"/>
      <c r="R292" s="244"/>
      <c r="S292" s="244"/>
      <c r="T292" s="245"/>
      <c r="U292" s="14"/>
      <c r="V292" s="14"/>
      <c r="W292" s="14"/>
      <c r="X292" s="14"/>
      <c r="Y292" s="14"/>
      <c r="Z292" s="14"/>
      <c r="AA292" s="14"/>
      <c r="AB292" s="14"/>
      <c r="AC292" s="14"/>
      <c r="AD292" s="14"/>
      <c r="AE292" s="14"/>
      <c r="AT292" s="246" t="s">
        <v>152</v>
      </c>
      <c r="AU292" s="246" t="s">
        <v>158</v>
      </c>
      <c r="AV292" s="14" t="s">
        <v>82</v>
      </c>
      <c r="AW292" s="14" t="s">
        <v>33</v>
      </c>
      <c r="AX292" s="14" t="s">
        <v>72</v>
      </c>
      <c r="AY292" s="246" t="s">
        <v>141</v>
      </c>
    </row>
    <row r="293" s="15" customFormat="1">
      <c r="A293" s="15"/>
      <c r="B293" s="247"/>
      <c r="C293" s="248"/>
      <c r="D293" s="227" t="s">
        <v>152</v>
      </c>
      <c r="E293" s="249" t="s">
        <v>19</v>
      </c>
      <c r="F293" s="250" t="s">
        <v>157</v>
      </c>
      <c r="G293" s="248"/>
      <c r="H293" s="251">
        <v>7.7999999999999998</v>
      </c>
      <c r="I293" s="252"/>
      <c r="J293" s="248"/>
      <c r="K293" s="248"/>
      <c r="L293" s="253"/>
      <c r="M293" s="254"/>
      <c r="N293" s="255"/>
      <c r="O293" s="255"/>
      <c r="P293" s="255"/>
      <c r="Q293" s="255"/>
      <c r="R293" s="255"/>
      <c r="S293" s="255"/>
      <c r="T293" s="256"/>
      <c r="U293" s="15"/>
      <c r="V293" s="15"/>
      <c r="W293" s="15"/>
      <c r="X293" s="15"/>
      <c r="Y293" s="15"/>
      <c r="Z293" s="15"/>
      <c r="AA293" s="15"/>
      <c r="AB293" s="15"/>
      <c r="AC293" s="15"/>
      <c r="AD293" s="15"/>
      <c r="AE293" s="15"/>
      <c r="AT293" s="257" t="s">
        <v>152</v>
      </c>
      <c r="AU293" s="257" t="s">
        <v>158</v>
      </c>
      <c r="AV293" s="15" t="s">
        <v>158</v>
      </c>
      <c r="AW293" s="15" t="s">
        <v>33</v>
      </c>
      <c r="AX293" s="15" t="s">
        <v>80</v>
      </c>
      <c r="AY293" s="257" t="s">
        <v>141</v>
      </c>
    </row>
    <row r="294" s="2" customFormat="1" ht="24.15" customHeight="1">
      <c r="A294" s="41"/>
      <c r="B294" s="42"/>
      <c r="C294" s="207" t="s">
        <v>428</v>
      </c>
      <c r="D294" s="207" t="s">
        <v>143</v>
      </c>
      <c r="E294" s="208" t="s">
        <v>429</v>
      </c>
      <c r="F294" s="209" t="s">
        <v>430</v>
      </c>
      <c r="G294" s="210" t="s">
        <v>431</v>
      </c>
      <c r="H294" s="211">
        <v>1</v>
      </c>
      <c r="I294" s="212"/>
      <c r="J294" s="213">
        <f>ROUND(I294*H294,2)</f>
        <v>0</v>
      </c>
      <c r="K294" s="209" t="s">
        <v>19</v>
      </c>
      <c r="L294" s="47"/>
      <c r="M294" s="214" t="s">
        <v>19</v>
      </c>
      <c r="N294" s="215" t="s">
        <v>43</v>
      </c>
      <c r="O294" s="87"/>
      <c r="P294" s="216">
        <f>O294*H294</f>
        <v>0</v>
      </c>
      <c r="Q294" s="216">
        <v>0</v>
      </c>
      <c r="R294" s="216">
        <f>Q294*H294</f>
        <v>0</v>
      </c>
      <c r="S294" s="216">
        <v>0</v>
      </c>
      <c r="T294" s="217">
        <f>S294*H294</f>
        <v>0</v>
      </c>
      <c r="U294" s="41"/>
      <c r="V294" s="41"/>
      <c r="W294" s="41"/>
      <c r="X294" s="41"/>
      <c r="Y294" s="41"/>
      <c r="Z294" s="41"/>
      <c r="AA294" s="41"/>
      <c r="AB294" s="41"/>
      <c r="AC294" s="41"/>
      <c r="AD294" s="41"/>
      <c r="AE294" s="41"/>
      <c r="AR294" s="218" t="s">
        <v>148</v>
      </c>
      <c r="AT294" s="218" t="s">
        <v>143</v>
      </c>
      <c r="AU294" s="218" t="s">
        <v>158</v>
      </c>
      <c r="AY294" s="20" t="s">
        <v>141</v>
      </c>
      <c r="BE294" s="219">
        <f>IF(N294="základní",J294,0)</f>
        <v>0</v>
      </c>
      <c r="BF294" s="219">
        <f>IF(N294="snížená",J294,0)</f>
        <v>0</v>
      </c>
      <c r="BG294" s="219">
        <f>IF(N294="zákl. přenesená",J294,0)</f>
        <v>0</v>
      </c>
      <c r="BH294" s="219">
        <f>IF(N294="sníž. přenesená",J294,0)</f>
        <v>0</v>
      </c>
      <c r="BI294" s="219">
        <f>IF(N294="nulová",J294,0)</f>
        <v>0</v>
      </c>
      <c r="BJ294" s="20" t="s">
        <v>80</v>
      </c>
      <c r="BK294" s="219">
        <f>ROUND(I294*H294,2)</f>
        <v>0</v>
      </c>
      <c r="BL294" s="20" t="s">
        <v>148</v>
      </c>
      <c r="BM294" s="218" t="s">
        <v>432</v>
      </c>
    </row>
    <row r="295" s="12" customFormat="1" ht="20.88" customHeight="1">
      <c r="A295" s="12"/>
      <c r="B295" s="191"/>
      <c r="C295" s="192"/>
      <c r="D295" s="193" t="s">
        <v>71</v>
      </c>
      <c r="E295" s="205" t="s">
        <v>433</v>
      </c>
      <c r="F295" s="205" t="s">
        <v>434</v>
      </c>
      <c r="G295" s="192"/>
      <c r="H295" s="192"/>
      <c r="I295" s="195"/>
      <c r="J295" s="206">
        <f>BK295</f>
        <v>0</v>
      </c>
      <c r="K295" s="192"/>
      <c r="L295" s="197"/>
      <c r="M295" s="198"/>
      <c r="N295" s="199"/>
      <c r="O295" s="199"/>
      <c r="P295" s="200">
        <f>SUM(P296:P300)</f>
        <v>0</v>
      </c>
      <c r="Q295" s="199"/>
      <c r="R295" s="200">
        <f>SUM(R296:R300)</f>
        <v>0</v>
      </c>
      <c r="S295" s="199"/>
      <c r="T295" s="201">
        <f>SUM(T296:T300)</f>
        <v>3.7440000000000002</v>
      </c>
      <c r="U295" s="12"/>
      <c r="V295" s="12"/>
      <c r="W295" s="12"/>
      <c r="X295" s="12"/>
      <c r="Y295" s="12"/>
      <c r="Z295" s="12"/>
      <c r="AA295" s="12"/>
      <c r="AB295" s="12"/>
      <c r="AC295" s="12"/>
      <c r="AD295" s="12"/>
      <c r="AE295" s="12"/>
      <c r="AR295" s="202" t="s">
        <v>80</v>
      </c>
      <c r="AT295" s="203" t="s">
        <v>71</v>
      </c>
      <c r="AU295" s="203" t="s">
        <v>82</v>
      </c>
      <c r="AY295" s="202" t="s">
        <v>141</v>
      </c>
      <c r="BK295" s="204">
        <f>SUM(BK296:BK300)</f>
        <v>0</v>
      </c>
    </row>
    <row r="296" s="2" customFormat="1" ht="16.5" customHeight="1">
      <c r="A296" s="41"/>
      <c r="B296" s="42"/>
      <c r="C296" s="207" t="s">
        <v>435</v>
      </c>
      <c r="D296" s="207" t="s">
        <v>143</v>
      </c>
      <c r="E296" s="208" t="s">
        <v>436</v>
      </c>
      <c r="F296" s="209" t="s">
        <v>437</v>
      </c>
      <c r="G296" s="210" t="s">
        <v>146</v>
      </c>
      <c r="H296" s="211">
        <v>1.8720000000000001</v>
      </c>
      <c r="I296" s="212"/>
      <c r="J296" s="213">
        <f>ROUND(I296*H296,2)</f>
        <v>0</v>
      </c>
      <c r="K296" s="209" t="s">
        <v>147</v>
      </c>
      <c r="L296" s="47"/>
      <c r="M296" s="214" t="s">
        <v>19</v>
      </c>
      <c r="N296" s="215" t="s">
        <v>43</v>
      </c>
      <c r="O296" s="87"/>
      <c r="P296" s="216">
        <f>O296*H296</f>
        <v>0</v>
      </c>
      <c r="Q296" s="216">
        <v>0</v>
      </c>
      <c r="R296" s="216">
        <f>Q296*H296</f>
        <v>0</v>
      </c>
      <c r="S296" s="216">
        <v>2</v>
      </c>
      <c r="T296" s="217">
        <f>S296*H296</f>
        <v>3.7440000000000002</v>
      </c>
      <c r="U296" s="41"/>
      <c r="V296" s="41"/>
      <c r="W296" s="41"/>
      <c r="X296" s="41"/>
      <c r="Y296" s="41"/>
      <c r="Z296" s="41"/>
      <c r="AA296" s="41"/>
      <c r="AB296" s="41"/>
      <c r="AC296" s="41"/>
      <c r="AD296" s="41"/>
      <c r="AE296" s="41"/>
      <c r="AR296" s="218" t="s">
        <v>148</v>
      </c>
      <c r="AT296" s="218" t="s">
        <v>143</v>
      </c>
      <c r="AU296" s="218" t="s">
        <v>158</v>
      </c>
      <c r="AY296" s="20" t="s">
        <v>141</v>
      </c>
      <c r="BE296" s="219">
        <f>IF(N296="základní",J296,0)</f>
        <v>0</v>
      </c>
      <c r="BF296" s="219">
        <f>IF(N296="snížená",J296,0)</f>
        <v>0</v>
      </c>
      <c r="BG296" s="219">
        <f>IF(N296="zákl. přenesená",J296,0)</f>
        <v>0</v>
      </c>
      <c r="BH296" s="219">
        <f>IF(N296="sníž. přenesená",J296,0)</f>
        <v>0</v>
      </c>
      <c r="BI296" s="219">
        <f>IF(N296="nulová",J296,0)</f>
        <v>0</v>
      </c>
      <c r="BJ296" s="20" t="s">
        <v>80</v>
      </c>
      <c r="BK296" s="219">
        <f>ROUND(I296*H296,2)</f>
        <v>0</v>
      </c>
      <c r="BL296" s="20" t="s">
        <v>148</v>
      </c>
      <c r="BM296" s="218" t="s">
        <v>438</v>
      </c>
    </row>
    <row r="297" s="2" customFormat="1">
      <c r="A297" s="41"/>
      <c r="B297" s="42"/>
      <c r="C297" s="43"/>
      <c r="D297" s="220" t="s">
        <v>150</v>
      </c>
      <c r="E297" s="43"/>
      <c r="F297" s="221" t="s">
        <v>439</v>
      </c>
      <c r="G297" s="43"/>
      <c r="H297" s="43"/>
      <c r="I297" s="222"/>
      <c r="J297" s="43"/>
      <c r="K297" s="43"/>
      <c r="L297" s="47"/>
      <c r="M297" s="223"/>
      <c r="N297" s="224"/>
      <c r="O297" s="87"/>
      <c r="P297" s="87"/>
      <c r="Q297" s="87"/>
      <c r="R297" s="87"/>
      <c r="S297" s="87"/>
      <c r="T297" s="88"/>
      <c r="U297" s="41"/>
      <c r="V297" s="41"/>
      <c r="W297" s="41"/>
      <c r="X297" s="41"/>
      <c r="Y297" s="41"/>
      <c r="Z297" s="41"/>
      <c r="AA297" s="41"/>
      <c r="AB297" s="41"/>
      <c r="AC297" s="41"/>
      <c r="AD297" s="41"/>
      <c r="AE297" s="41"/>
      <c r="AT297" s="20" t="s">
        <v>150</v>
      </c>
      <c r="AU297" s="20" t="s">
        <v>158</v>
      </c>
    </row>
    <row r="298" s="13" customFormat="1">
      <c r="A298" s="13"/>
      <c r="B298" s="225"/>
      <c r="C298" s="226"/>
      <c r="D298" s="227" t="s">
        <v>152</v>
      </c>
      <c r="E298" s="228" t="s">
        <v>19</v>
      </c>
      <c r="F298" s="229" t="s">
        <v>426</v>
      </c>
      <c r="G298" s="226"/>
      <c r="H298" s="228" t="s">
        <v>19</v>
      </c>
      <c r="I298" s="230"/>
      <c r="J298" s="226"/>
      <c r="K298" s="226"/>
      <c r="L298" s="231"/>
      <c r="M298" s="232"/>
      <c r="N298" s="233"/>
      <c r="O298" s="233"/>
      <c r="P298" s="233"/>
      <c r="Q298" s="233"/>
      <c r="R298" s="233"/>
      <c r="S298" s="233"/>
      <c r="T298" s="234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35" t="s">
        <v>152</v>
      </c>
      <c r="AU298" s="235" t="s">
        <v>158</v>
      </c>
      <c r="AV298" s="13" t="s">
        <v>80</v>
      </c>
      <c r="AW298" s="13" t="s">
        <v>33</v>
      </c>
      <c r="AX298" s="13" t="s">
        <v>72</v>
      </c>
      <c r="AY298" s="235" t="s">
        <v>141</v>
      </c>
    </row>
    <row r="299" s="14" customFormat="1">
      <c r="A299" s="14"/>
      <c r="B299" s="236"/>
      <c r="C299" s="237"/>
      <c r="D299" s="227" t="s">
        <v>152</v>
      </c>
      <c r="E299" s="238" t="s">
        <v>19</v>
      </c>
      <c r="F299" s="239" t="s">
        <v>440</v>
      </c>
      <c r="G299" s="237"/>
      <c r="H299" s="240">
        <v>1.8720000000000001</v>
      </c>
      <c r="I299" s="241"/>
      <c r="J299" s="237"/>
      <c r="K299" s="237"/>
      <c r="L299" s="242"/>
      <c r="M299" s="243"/>
      <c r="N299" s="244"/>
      <c r="O299" s="244"/>
      <c r="P299" s="244"/>
      <c r="Q299" s="244"/>
      <c r="R299" s="244"/>
      <c r="S299" s="244"/>
      <c r="T299" s="245"/>
      <c r="U299" s="14"/>
      <c r="V299" s="14"/>
      <c r="W299" s="14"/>
      <c r="X299" s="14"/>
      <c r="Y299" s="14"/>
      <c r="Z299" s="14"/>
      <c r="AA299" s="14"/>
      <c r="AB299" s="14"/>
      <c r="AC299" s="14"/>
      <c r="AD299" s="14"/>
      <c r="AE299" s="14"/>
      <c r="AT299" s="246" t="s">
        <v>152</v>
      </c>
      <c r="AU299" s="246" t="s">
        <v>158</v>
      </c>
      <c r="AV299" s="14" t="s">
        <v>82</v>
      </c>
      <c r="AW299" s="14" t="s">
        <v>33</v>
      </c>
      <c r="AX299" s="14" t="s">
        <v>72</v>
      </c>
      <c r="AY299" s="246" t="s">
        <v>141</v>
      </c>
    </row>
    <row r="300" s="15" customFormat="1">
      <c r="A300" s="15"/>
      <c r="B300" s="247"/>
      <c r="C300" s="248"/>
      <c r="D300" s="227" t="s">
        <v>152</v>
      </c>
      <c r="E300" s="249" t="s">
        <v>19</v>
      </c>
      <c r="F300" s="250" t="s">
        <v>157</v>
      </c>
      <c r="G300" s="248"/>
      <c r="H300" s="251">
        <v>1.8720000000000001</v>
      </c>
      <c r="I300" s="252"/>
      <c r="J300" s="248"/>
      <c r="K300" s="248"/>
      <c r="L300" s="253"/>
      <c r="M300" s="254"/>
      <c r="N300" s="255"/>
      <c r="O300" s="255"/>
      <c r="P300" s="255"/>
      <c r="Q300" s="255"/>
      <c r="R300" s="255"/>
      <c r="S300" s="255"/>
      <c r="T300" s="256"/>
      <c r="U300" s="15"/>
      <c r="V300" s="15"/>
      <c r="W300" s="15"/>
      <c r="X300" s="15"/>
      <c r="Y300" s="15"/>
      <c r="Z300" s="15"/>
      <c r="AA300" s="15"/>
      <c r="AB300" s="15"/>
      <c r="AC300" s="15"/>
      <c r="AD300" s="15"/>
      <c r="AE300" s="15"/>
      <c r="AT300" s="257" t="s">
        <v>152</v>
      </c>
      <c r="AU300" s="257" t="s">
        <v>158</v>
      </c>
      <c r="AV300" s="15" t="s">
        <v>158</v>
      </c>
      <c r="AW300" s="15" t="s">
        <v>33</v>
      </c>
      <c r="AX300" s="15" t="s">
        <v>80</v>
      </c>
      <c r="AY300" s="257" t="s">
        <v>141</v>
      </c>
    </row>
    <row r="301" s="12" customFormat="1" ht="22.8" customHeight="1">
      <c r="A301" s="12"/>
      <c r="B301" s="191"/>
      <c r="C301" s="192"/>
      <c r="D301" s="193" t="s">
        <v>71</v>
      </c>
      <c r="E301" s="205" t="s">
        <v>441</v>
      </c>
      <c r="F301" s="205" t="s">
        <v>442</v>
      </c>
      <c r="G301" s="192"/>
      <c r="H301" s="192"/>
      <c r="I301" s="195"/>
      <c r="J301" s="206">
        <f>BK301</f>
        <v>0</v>
      </c>
      <c r="K301" s="192"/>
      <c r="L301" s="197"/>
      <c r="M301" s="198"/>
      <c r="N301" s="199"/>
      <c r="O301" s="199"/>
      <c r="P301" s="200">
        <f>SUM(P302:P310)</f>
        <v>0</v>
      </c>
      <c r="Q301" s="199"/>
      <c r="R301" s="200">
        <f>SUM(R302:R310)</f>
        <v>0</v>
      </c>
      <c r="S301" s="199"/>
      <c r="T301" s="201">
        <f>SUM(T302:T310)</f>
        <v>0</v>
      </c>
      <c r="U301" s="12"/>
      <c r="V301" s="12"/>
      <c r="W301" s="12"/>
      <c r="X301" s="12"/>
      <c r="Y301" s="12"/>
      <c r="Z301" s="12"/>
      <c r="AA301" s="12"/>
      <c r="AB301" s="12"/>
      <c r="AC301" s="12"/>
      <c r="AD301" s="12"/>
      <c r="AE301" s="12"/>
      <c r="AR301" s="202" t="s">
        <v>80</v>
      </c>
      <c r="AT301" s="203" t="s">
        <v>71</v>
      </c>
      <c r="AU301" s="203" t="s">
        <v>80</v>
      </c>
      <c r="AY301" s="202" t="s">
        <v>141</v>
      </c>
      <c r="BK301" s="204">
        <f>SUM(BK302:BK310)</f>
        <v>0</v>
      </c>
    </row>
    <row r="302" s="2" customFormat="1" ht="24.15" customHeight="1">
      <c r="A302" s="41"/>
      <c r="B302" s="42"/>
      <c r="C302" s="207" t="s">
        <v>443</v>
      </c>
      <c r="D302" s="207" t="s">
        <v>143</v>
      </c>
      <c r="E302" s="208" t="s">
        <v>444</v>
      </c>
      <c r="F302" s="209" t="s">
        <v>445</v>
      </c>
      <c r="G302" s="210" t="s">
        <v>209</v>
      </c>
      <c r="H302" s="211">
        <v>3.7440000000000002</v>
      </c>
      <c r="I302" s="212"/>
      <c r="J302" s="213">
        <f>ROUND(I302*H302,2)</f>
        <v>0</v>
      </c>
      <c r="K302" s="209" t="s">
        <v>147</v>
      </c>
      <c r="L302" s="47"/>
      <c r="M302" s="214" t="s">
        <v>19</v>
      </c>
      <c r="N302" s="215" t="s">
        <v>43</v>
      </c>
      <c r="O302" s="87"/>
      <c r="P302" s="216">
        <f>O302*H302</f>
        <v>0</v>
      </c>
      <c r="Q302" s="216">
        <v>0</v>
      </c>
      <c r="R302" s="216">
        <f>Q302*H302</f>
        <v>0</v>
      </c>
      <c r="S302" s="216">
        <v>0</v>
      </c>
      <c r="T302" s="217">
        <f>S302*H302</f>
        <v>0</v>
      </c>
      <c r="U302" s="41"/>
      <c r="V302" s="41"/>
      <c r="W302" s="41"/>
      <c r="X302" s="41"/>
      <c r="Y302" s="41"/>
      <c r="Z302" s="41"/>
      <c r="AA302" s="41"/>
      <c r="AB302" s="41"/>
      <c r="AC302" s="41"/>
      <c r="AD302" s="41"/>
      <c r="AE302" s="41"/>
      <c r="AR302" s="218" t="s">
        <v>148</v>
      </c>
      <c r="AT302" s="218" t="s">
        <v>143</v>
      </c>
      <c r="AU302" s="218" t="s">
        <v>82</v>
      </c>
      <c r="AY302" s="20" t="s">
        <v>141</v>
      </c>
      <c r="BE302" s="219">
        <f>IF(N302="základní",J302,0)</f>
        <v>0</v>
      </c>
      <c r="BF302" s="219">
        <f>IF(N302="snížená",J302,0)</f>
        <v>0</v>
      </c>
      <c r="BG302" s="219">
        <f>IF(N302="zákl. přenesená",J302,0)</f>
        <v>0</v>
      </c>
      <c r="BH302" s="219">
        <f>IF(N302="sníž. přenesená",J302,0)</f>
        <v>0</v>
      </c>
      <c r="BI302" s="219">
        <f>IF(N302="nulová",J302,0)</f>
        <v>0</v>
      </c>
      <c r="BJ302" s="20" t="s">
        <v>80</v>
      </c>
      <c r="BK302" s="219">
        <f>ROUND(I302*H302,2)</f>
        <v>0</v>
      </c>
      <c r="BL302" s="20" t="s">
        <v>148</v>
      </c>
      <c r="BM302" s="218" t="s">
        <v>446</v>
      </c>
    </row>
    <row r="303" s="2" customFormat="1">
      <c r="A303" s="41"/>
      <c r="B303" s="42"/>
      <c r="C303" s="43"/>
      <c r="D303" s="220" t="s">
        <v>150</v>
      </c>
      <c r="E303" s="43"/>
      <c r="F303" s="221" t="s">
        <v>447</v>
      </c>
      <c r="G303" s="43"/>
      <c r="H303" s="43"/>
      <c r="I303" s="222"/>
      <c r="J303" s="43"/>
      <c r="K303" s="43"/>
      <c r="L303" s="47"/>
      <c r="M303" s="223"/>
      <c r="N303" s="224"/>
      <c r="O303" s="87"/>
      <c r="P303" s="87"/>
      <c r="Q303" s="87"/>
      <c r="R303" s="87"/>
      <c r="S303" s="87"/>
      <c r="T303" s="88"/>
      <c r="U303" s="41"/>
      <c r="V303" s="41"/>
      <c r="W303" s="41"/>
      <c r="X303" s="41"/>
      <c r="Y303" s="41"/>
      <c r="Z303" s="41"/>
      <c r="AA303" s="41"/>
      <c r="AB303" s="41"/>
      <c r="AC303" s="41"/>
      <c r="AD303" s="41"/>
      <c r="AE303" s="41"/>
      <c r="AT303" s="20" t="s">
        <v>150</v>
      </c>
      <c r="AU303" s="20" t="s">
        <v>82</v>
      </c>
    </row>
    <row r="304" s="2" customFormat="1" ht="21.75" customHeight="1">
      <c r="A304" s="41"/>
      <c r="B304" s="42"/>
      <c r="C304" s="207" t="s">
        <v>448</v>
      </c>
      <c r="D304" s="207" t="s">
        <v>143</v>
      </c>
      <c r="E304" s="208" t="s">
        <v>449</v>
      </c>
      <c r="F304" s="209" t="s">
        <v>450</v>
      </c>
      <c r="G304" s="210" t="s">
        <v>209</v>
      </c>
      <c r="H304" s="211">
        <v>3.7440000000000002</v>
      </c>
      <c r="I304" s="212"/>
      <c r="J304" s="213">
        <f>ROUND(I304*H304,2)</f>
        <v>0</v>
      </c>
      <c r="K304" s="209" t="s">
        <v>147</v>
      </c>
      <c r="L304" s="47"/>
      <c r="M304" s="214" t="s">
        <v>19</v>
      </c>
      <c r="N304" s="215" t="s">
        <v>43</v>
      </c>
      <c r="O304" s="87"/>
      <c r="P304" s="216">
        <f>O304*H304</f>
        <v>0</v>
      </c>
      <c r="Q304" s="216">
        <v>0</v>
      </c>
      <c r="R304" s="216">
        <f>Q304*H304</f>
        <v>0</v>
      </c>
      <c r="S304" s="216">
        <v>0</v>
      </c>
      <c r="T304" s="217">
        <f>S304*H304</f>
        <v>0</v>
      </c>
      <c r="U304" s="41"/>
      <c r="V304" s="41"/>
      <c r="W304" s="41"/>
      <c r="X304" s="41"/>
      <c r="Y304" s="41"/>
      <c r="Z304" s="41"/>
      <c r="AA304" s="41"/>
      <c r="AB304" s="41"/>
      <c r="AC304" s="41"/>
      <c r="AD304" s="41"/>
      <c r="AE304" s="41"/>
      <c r="AR304" s="218" t="s">
        <v>148</v>
      </c>
      <c r="AT304" s="218" t="s">
        <v>143</v>
      </c>
      <c r="AU304" s="218" t="s">
        <v>82</v>
      </c>
      <c r="AY304" s="20" t="s">
        <v>141</v>
      </c>
      <c r="BE304" s="219">
        <f>IF(N304="základní",J304,0)</f>
        <v>0</v>
      </c>
      <c r="BF304" s="219">
        <f>IF(N304="snížená",J304,0)</f>
        <v>0</v>
      </c>
      <c r="BG304" s="219">
        <f>IF(N304="zákl. přenesená",J304,0)</f>
        <v>0</v>
      </c>
      <c r="BH304" s="219">
        <f>IF(N304="sníž. přenesená",J304,0)</f>
        <v>0</v>
      </c>
      <c r="BI304" s="219">
        <f>IF(N304="nulová",J304,0)</f>
        <v>0</v>
      </c>
      <c r="BJ304" s="20" t="s">
        <v>80</v>
      </c>
      <c r="BK304" s="219">
        <f>ROUND(I304*H304,2)</f>
        <v>0</v>
      </c>
      <c r="BL304" s="20" t="s">
        <v>148</v>
      </c>
      <c r="BM304" s="218" t="s">
        <v>451</v>
      </c>
    </row>
    <row r="305" s="2" customFormat="1">
      <c r="A305" s="41"/>
      <c r="B305" s="42"/>
      <c r="C305" s="43"/>
      <c r="D305" s="220" t="s">
        <v>150</v>
      </c>
      <c r="E305" s="43"/>
      <c r="F305" s="221" t="s">
        <v>452</v>
      </c>
      <c r="G305" s="43"/>
      <c r="H305" s="43"/>
      <c r="I305" s="222"/>
      <c r="J305" s="43"/>
      <c r="K305" s="43"/>
      <c r="L305" s="47"/>
      <c r="M305" s="223"/>
      <c r="N305" s="224"/>
      <c r="O305" s="87"/>
      <c r="P305" s="87"/>
      <c r="Q305" s="87"/>
      <c r="R305" s="87"/>
      <c r="S305" s="87"/>
      <c r="T305" s="88"/>
      <c r="U305" s="41"/>
      <c r="V305" s="41"/>
      <c r="W305" s="41"/>
      <c r="X305" s="41"/>
      <c r="Y305" s="41"/>
      <c r="Z305" s="41"/>
      <c r="AA305" s="41"/>
      <c r="AB305" s="41"/>
      <c r="AC305" s="41"/>
      <c r="AD305" s="41"/>
      <c r="AE305" s="41"/>
      <c r="AT305" s="20" t="s">
        <v>150</v>
      </c>
      <c r="AU305" s="20" t="s">
        <v>82</v>
      </c>
    </row>
    <row r="306" s="2" customFormat="1" ht="33" customHeight="1">
      <c r="A306" s="41"/>
      <c r="B306" s="42"/>
      <c r="C306" s="207" t="s">
        <v>453</v>
      </c>
      <c r="D306" s="207" t="s">
        <v>143</v>
      </c>
      <c r="E306" s="208" t="s">
        <v>454</v>
      </c>
      <c r="F306" s="209" t="s">
        <v>455</v>
      </c>
      <c r="G306" s="210" t="s">
        <v>209</v>
      </c>
      <c r="H306" s="211">
        <v>33.695999999999998</v>
      </c>
      <c r="I306" s="212"/>
      <c r="J306" s="213">
        <f>ROUND(I306*H306,2)</f>
        <v>0</v>
      </c>
      <c r="K306" s="209" t="s">
        <v>147</v>
      </c>
      <c r="L306" s="47"/>
      <c r="M306" s="214" t="s">
        <v>19</v>
      </c>
      <c r="N306" s="215" t="s">
        <v>43</v>
      </c>
      <c r="O306" s="87"/>
      <c r="P306" s="216">
        <f>O306*H306</f>
        <v>0</v>
      </c>
      <c r="Q306" s="216">
        <v>0</v>
      </c>
      <c r="R306" s="216">
        <f>Q306*H306</f>
        <v>0</v>
      </c>
      <c r="S306" s="216">
        <v>0</v>
      </c>
      <c r="T306" s="217">
        <f>S306*H306</f>
        <v>0</v>
      </c>
      <c r="U306" s="41"/>
      <c r="V306" s="41"/>
      <c r="W306" s="41"/>
      <c r="X306" s="41"/>
      <c r="Y306" s="41"/>
      <c r="Z306" s="41"/>
      <c r="AA306" s="41"/>
      <c r="AB306" s="41"/>
      <c r="AC306" s="41"/>
      <c r="AD306" s="41"/>
      <c r="AE306" s="41"/>
      <c r="AR306" s="218" t="s">
        <v>148</v>
      </c>
      <c r="AT306" s="218" t="s">
        <v>143</v>
      </c>
      <c r="AU306" s="218" t="s">
        <v>82</v>
      </c>
      <c r="AY306" s="20" t="s">
        <v>141</v>
      </c>
      <c r="BE306" s="219">
        <f>IF(N306="základní",J306,0)</f>
        <v>0</v>
      </c>
      <c r="BF306" s="219">
        <f>IF(N306="snížená",J306,0)</f>
        <v>0</v>
      </c>
      <c r="BG306" s="219">
        <f>IF(N306="zákl. přenesená",J306,0)</f>
        <v>0</v>
      </c>
      <c r="BH306" s="219">
        <f>IF(N306="sníž. přenesená",J306,0)</f>
        <v>0</v>
      </c>
      <c r="BI306" s="219">
        <f>IF(N306="nulová",J306,0)</f>
        <v>0</v>
      </c>
      <c r="BJ306" s="20" t="s">
        <v>80</v>
      </c>
      <c r="BK306" s="219">
        <f>ROUND(I306*H306,2)</f>
        <v>0</v>
      </c>
      <c r="BL306" s="20" t="s">
        <v>148</v>
      </c>
      <c r="BM306" s="218" t="s">
        <v>456</v>
      </c>
    </row>
    <row r="307" s="2" customFormat="1">
      <c r="A307" s="41"/>
      <c r="B307" s="42"/>
      <c r="C307" s="43"/>
      <c r="D307" s="220" t="s">
        <v>150</v>
      </c>
      <c r="E307" s="43"/>
      <c r="F307" s="221" t="s">
        <v>457</v>
      </c>
      <c r="G307" s="43"/>
      <c r="H307" s="43"/>
      <c r="I307" s="222"/>
      <c r="J307" s="43"/>
      <c r="K307" s="43"/>
      <c r="L307" s="47"/>
      <c r="M307" s="223"/>
      <c r="N307" s="224"/>
      <c r="O307" s="87"/>
      <c r="P307" s="87"/>
      <c r="Q307" s="87"/>
      <c r="R307" s="87"/>
      <c r="S307" s="87"/>
      <c r="T307" s="88"/>
      <c r="U307" s="41"/>
      <c r="V307" s="41"/>
      <c r="W307" s="41"/>
      <c r="X307" s="41"/>
      <c r="Y307" s="41"/>
      <c r="Z307" s="41"/>
      <c r="AA307" s="41"/>
      <c r="AB307" s="41"/>
      <c r="AC307" s="41"/>
      <c r="AD307" s="41"/>
      <c r="AE307" s="41"/>
      <c r="AT307" s="20" t="s">
        <v>150</v>
      </c>
      <c r="AU307" s="20" t="s">
        <v>82</v>
      </c>
    </row>
    <row r="308" s="14" customFormat="1">
      <c r="A308" s="14"/>
      <c r="B308" s="236"/>
      <c r="C308" s="237"/>
      <c r="D308" s="227" t="s">
        <v>152</v>
      </c>
      <c r="E308" s="237"/>
      <c r="F308" s="239" t="s">
        <v>458</v>
      </c>
      <c r="G308" s="237"/>
      <c r="H308" s="240">
        <v>33.695999999999998</v>
      </c>
      <c r="I308" s="241"/>
      <c r="J308" s="237"/>
      <c r="K308" s="237"/>
      <c r="L308" s="242"/>
      <c r="M308" s="243"/>
      <c r="N308" s="244"/>
      <c r="O308" s="244"/>
      <c r="P308" s="244"/>
      <c r="Q308" s="244"/>
      <c r="R308" s="244"/>
      <c r="S308" s="244"/>
      <c r="T308" s="245"/>
      <c r="U308" s="14"/>
      <c r="V308" s="14"/>
      <c r="W308" s="14"/>
      <c r="X308" s="14"/>
      <c r="Y308" s="14"/>
      <c r="Z308" s="14"/>
      <c r="AA308" s="14"/>
      <c r="AB308" s="14"/>
      <c r="AC308" s="14"/>
      <c r="AD308" s="14"/>
      <c r="AE308" s="14"/>
      <c r="AT308" s="246" t="s">
        <v>152</v>
      </c>
      <c r="AU308" s="246" t="s">
        <v>82</v>
      </c>
      <c r="AV308" s="14" t="s">
        <v>82</v>
      </c>
      <c r="AW308" s="14" t="s">
        <v>4</v>
      </c>
      <c r="AX308" s="14" t="s">
        <v>80</v>
      </c>
      <c r="AY308" s="246" t="s">
        <v>141</v>
      </c>
    </row>
    <row r="309" s="2" customFormat="1" ht="24.15" customHeight="1">
      <c r="A309" s="41"/>
      <c r="B309" s="42"/>
      <c r="C309" s="207" t="s">
        <v>459</v>
      </c>
      <c r="D309" s="207" t="s">
        <v>143</v>
      </c>
      <c r="E309" s="208" t="s">
        <v>460</v>
      </c>
      <c r="F309" s="209" t="s">
        <v>461</v>
      </c>
      <c r="G309" s="210" t="s">
        <v>209</v>
      </c>
      <c r="H309" s="211">
        <v>3.7440000000000002</v>
      </c>
      <c r="I309" s="212"/>
      <c r="J309" s="213">
        <f>ROUND(I309*H309,2)</f>
        <v>0</v>
      </c>
      <c r="K309" s="209" t="s">
        <v>147</v>
      </c>
      <c r="L309" s="47"/>
      <c r="M309" s="214" t="s">
        <v>19</v>
      </c>
      <c r="N309" s="215" t="s">
        <v>43</v>
      </c>
      <c r="O309" s="87"/>
      <c r="P309" s="216">
        <f>O309*H309</f>
        <v>0</v>
      </c>
      <c r="Q309" s="216">
        <v>0</v>
      </c>
      <c r="R309" s="216">
        <f>Q309*H309</f>
        <v>0</v>
      </c>
      <c r="S309" s="216">
        <v>0</v>
      </c>
      <c r="T309" s="217">
        <f>S309*H309</f>
        <v>0</v>
      </c>
      <c r="U309" s="41"/>
      <c r="V309" s="41"/>
      <c r="W309" s="41"/>
      <c r="X309" s="41"/>
      <c r="Y309" s="41"/>
      <c r="Z309" s="41"/>
      <c r="AA309" s="41"/>
      <c r="AB309" s="41"/>
      <c r="AC309" s="41"/>
      <c r="AD309" s="41"/>
      <c r="AE309" s="41"/>
      <c r="AR309" s="218" t="s">
        <v>148</v>
      </c>
      <c r="AT309" s="218" t="s">
        <v>143</v>
      </c>
      <c r="AU309" s="218" t="s">
        <v>82</v>
      </c>
      <c r="AY309" s="20" t="s">
        <v>141</v>
      </c>
      <c r="BE309" s="219">
        <f>IF(N309="základní",J309,0)</f>
        <v>0</v>
      </c>
      <c r="BF309" s="219">
        <f>IF(N309="snížená",J309,0)</f>
        <v>0</v>
      </c>
      <c r="BG309" s="219">
        <f>IF(N309="zákl. přenesená",J309,0)</f>
        <v>0</v>
      </c>
      <c r="BH309" s="219">
        <f>IF(N309="sníž. přenesená",J309,0)</f>
        <v>0</v>
      </c>
      <c r="BI309" s="219">
        <f>IF(N309="nulová",J309,0)</f>
        <v>0</v>
      </c>
      <c r="BJ309" s="20" t="s">
        <v>80</v>
      </c>
      <c r="BK309" s="219">
        <f>ROUND(I309*H309,2)</f>
        <v>0</v>
      </c>
      <c r="BL309" s="20" t="s">
        <v>148</v>
      </c>
      <c r="BM309" s="218" t="s">
        <v>462</v>
      </c>
    </row>
    <row r="310" s="2" customFormat="1">
      <c r="A310" s="41"/>
      <c r="B310" s="42"/>
      <c r="C310" s="43"/>
      <c r="D310" s="220" t="s">
        <v>150</v>
      </c>
      <c r="E310" s="43"/>
      <c r="F310" s="221" t="s">
        <v>463</v>
      </c>
      <c r="G310" s="43"/>
      <c r="H310" s="43"/>
      <c r="I310" s="222"/>
      <c r="J310" s="43"/>
      <c r="K310" s="43"/>
      <c r="L310" s="47"/>
      <c r="M310" s="223"/>
      <c r="N310" s="224"/>
      <c r="O310" s="87"/>
      <c r="P310" s="87"/>
      <c r="Q310" s="87"/>
      <c r="R310" s="87"/>
      <c r="S310" s="87"/>
      <c r="T310" s="88"/>
      <c r="U310" s="41"/>
      <c r="V310" s="41"/>
      <c r="W310" s="41"/>
      <c r="X310" s="41"/>
      <c r="Y310" s="41"/>
      <c r="Z310" s="41"/>
      <c r="AA310" s="41"/>
      <c r="AB310" s="41"/>
      <c r="AC310" s="41"/>
      <c r="AD310" s="41"/>
      <c r="AE310" s="41"/>
      <c r="AT310" s="20" t="s">
        <v>150</v>
      </c>
      <c r="AU310" s="20" t="s">
        <v>82</v>
      </c>
    </row>
    <row r="311" s="12" customFormat="1" ht="22.8" customHeight="1">
      <c r="A311" s="12"/>
      <c r="B311" s="191"/>
      <c r="C311" s="192"/>
      <c r="D311" s="193" t="s">
        <v>71</v>
      </c>
      <c r="E311" s="205" t="s">
        <v>464</v>
      </c>
      <c r="F311" s="205" t="s">
        <v>465</v>
      </c>
      <c r="G311" s="192"/>
      <c r="H311" s="192"/>
      <c r="I311" s="195"/>
      <c r="J311" s="206">
        <f>BK311</f>
        <v>0</v>
      </c>
      <c r="K311" s="192"/>
      <c r="L311" s="197"/>
      <c r="M311" s="198"/>
      <c r="N311" s="199"/>
      <c r="O311" s="199"/>
      <c r="P311" s="200">
        <f>SUM(P312:P313)</f>
        <v>0</v>
      </c>
      <c r="Q311" s="199"/>
      <c r="R311" s="200">
        <f>SUM(R312:R313)</f>
        <v>0</v>
      </c>
      <c r="S311" s="199"/>
      <c r="T311" s="201">
        <f>SUM(T312:T313)</f>
        <v>0</v>
      </c>
      <c r="U311" s="12"/>
      <c r="V311" s="12"/>
      <c r="W311" s="12"/>
      <c r="X311" s="12"/>
      <c r="Y311" s="12"/>
      <c r="Z311" s="12"/>
      <c r="AA311" s="12"/>
      <c r="AB311" s="12"/>
      <c r="AC311" s="12"/>
      <c r="AD311" s="12"/>
      <c r="AE311" s="12"/>
      <c r="AR311" s="202" t="s">
        <v>80</v>
      </c>
      <c r="AT311" s="203" t="s">
        <v>71</v>
      </c>
      <c r="AU311" s="203" t="s">
        <v>80</v>
      </c>
      <c r="AY311" s="202" t="s">
        <v>141</v>
      </c>
      <c r="BK311" s="204">
        <f>SUM(BK312:BK313)</f>
        <v>0</v>
      </c>
    </row>
    <row r="312" s="2" customFormat="1" ht="33" customHeight="1">
      <c r="A312" s="41"/>
      <c r="B312" s="42"/>
      <c r="C312" s="207" t="s">
        <v>466</v>
      </c>
      <c r="D312" s="207" t="s">
        <v>143</v>
      </c>
      <c r="E312" s="208" t="s">
        <v>467</v>
      </c>
      <c r="F312" s="209" t="s">
        <v>468</v>
      </c>
      <c r="G312" s="210" t="s">
        <v>209</v>
      </c>
      <c r="H312" s="211">
        <v>103.709</v>
      </c>
      <c r="I312" s="212"/>
      <c r="J312" s="213">
        <f>ROUND(I312*H312,2)</f>
        <v>0</v>
      </c>
      <c r="K312" s="209" t="s">
        <v>147</v>
      </c>
      <c r="L312" s="47"/>
      <c r="M312" s="214" t="s">
        <v>19</v>
      </c>
      <c r="N312" s="215" t="s">
        <v>43</v>
      </c>
      <c r="O312" s="87"/>
      <c r="P312" s="216">
        <f>O312*H312</f>
        <v>0</v>
      </c>
      <c r="Q312" s="216">
        <v>0</v>
      </c>
      <c r="R312" s="216">
        <f>Q312*H312</f>
        <v>0</v>
      </c>
      <c r="S312" s="216">
        <v>0</v>
      </c>
      <c r="T312" s="217">
        <f>S312*H312</f>
        <v>0</v>
      </c>
      <c r="U312" s="41"/>
      <c r="V312" s="41"/>
      <c r="W312" s="41"/>
      <c r="X312" s="41"/>
      <c r="Y312" s="41"/>
      <c r="Z312" s="41"/>
      <c r="AA312" s="41"/>
      <c r="AB312" s="41"/>
      <c r="AC312" s="41"/>
      <c r="AD312" s="41"/>
      <c r="AE312" s="41"/>
      <c r="AR312" s="218" t="s">
        <v>148</v>
      </c>
      <c r="AT312" s="218" t="s">
        <v>143</v>
      </c>
      <c r="AU312" s="218" t="s">
        <v>82</v>
      </c>
      <c r="AY312" s="20" t="s">
        <v>141</v>
      </c>
      <c r="BE312" s="219">
        <f>IF(N312="základní",J312,0)</f>
        <v>0</v>
      </c>
      <c r="BF312" s="219">
        <f>IF(N312="snížená",J312,0)</f>
        <v>0</v>
      </c>
      <c r="BG312" s="219">
        <f>IF(N312="zákl. přenesená",J312,0)</f>
        <v>0</v>
      </c>
      <c r="BH312" s="219">
        <f>IF(N312="sníž. přenesená",J312,0)</f>
        <v>0</v>
      </c>
      <c r="BI312" s="219">
        <f>IF(N312="nulová",J312,0)</f>
        <v>0</v>
      </c>
      <c r="BJ312" s="20" t="s">
        <v>80</v>
      </c>
      <c r="BK312" s="219">
        <f>ROUND(I312*H312,2)</f>
        <v>0</v>
      </c>
      <c r="BL312" s="20" t="s">
        <v>148</v>
      </c>
      <c r="BM312" s="218" t="s">
        <v>469</v>
      </c>
    </row>
    <row r="313" s="2" customFormat="1">
      <c r="A313" s="41"/>
      <c r="B313" s="42"/>
      <c r="C313" s="43"/>
      <c r="D313" s="220" t="s">
        <v>150</v>
      </c>
      <c r="E313" s="43"/>
      <c r="F313" s="221" t="s">
        <v>470</v>
      </c>
      <c r="G313" s="43"/>
      <c r="H313" s="43"/>
      <c r="I313" s="222"/>
      <c r="J313" s="43"/>
      <c r="K313" s="43"/>
      <c r="L313" s="47"/>
      <c r="M313" s="223"/>
      <c r="N313" s="224"/>
      <c r="O313" s="87"/>
      <c r="P313" s="87"/>
      <c r="Q313" s="87"/>
      <c r="R313" s="87"/>
      <c r="S313" s="87"/>
      <c r="T313" s="88"/>
      <c r="U313" s="41"/>
      <c r="V313" s="41"/>
      <c r="W313" s="41"/>
      <c r="X313" s="41"/>
      <c r="Y313" s="41"/>
      <c r="Z313" s="41"/>
      <c r="AA313" s="41"/>
      <c r="AB313" s="41"/>
      <c r="AC313" s="41"/>
      <c r="AD313" s="41"/>
      <c r="AE313" s="41"/>
      <c r="AT313" s="20" t="s">
        <v>150</v>
      </c>
      <c r="AU313" s="20" t="s">
        <v>82</v>
      </c>
    </row>
    <row r="314" s="12" customFormat="1" ht="25.92" customHeight="1">
      <c r="A314" s="12"/>
      <c r="B314" s="191"/>
      <c r="C314" s="192"/>
      <c r="D314" s="193" t="s">
        <v>71</v>
      </c>
      <c r="E314" s="194" t="s">
        <v>471</v>
      </c>
      <c r="F314" s="194" t="s">
        <v>472</v>
      </c>
      <c r="G314" s="192"/>
      <c r="H314" s="192"/>
      <c r="I314" s="195"/>
      <c r="J314" s="196">
        <f>BK314</f>
        <v>0</v>
      </c>
      <c r="K314" s="192"/>
      <c r="L314" s="197"/>
      <c r="M314" s="198"/>
      <c r="N314" s="199"/>
      <c r="O314" s="199"/>
      <c r="P314" s="200">
        <f>P315+P332+P338</f>
        <v>0</v>
      </c>
      <c r="Q314" s="199"/>
      <c r="R314" s="200">
        <f>R315+R332+R338</f>
        <v>0.72662820000000006</v>
      </c>
      <c r="S314" s="199"/>
      <c r="T314" s="201">
        <f>T315+T332+T338</f>
        <v>0</v>
      </c>
      <c r="U314" s="12"/>
      <c r="V314" s="12"/>
      <c r="W314" s="12"/>
      <c r="X314" s="12"/>
      <c r="Y314" s="12"/>
      <c r="Z314" s="12"/>
      <c r="AA314" s="12"/>
      <c r="AB314" s="12"/>
      <c r="AC314" s="12"/>
      <c r="AD314" s="12"/>
      <c r="AE314" s="12"/>
      <c r="AR314" s="202" t="s">
        <v>82</v>
      </c>
      <c r="AT314" s="203" t="s">
        <v>71</v>
      </c>
      <c r="AU314" s="203" t="s">
        <v>72</v>
      </c>
      <c r="AY314" s="202" t="s">
        <v>141</v>
      </c>
      <c r="BK314" s="204">
        <f>BK315+BK332+BK338</f>
        <v>0</v>
      </c>
    </row>
    <row r="315" s="12" customFormat="1" ht="22.8" customHeight="1">
      <c r="A315" s="12"/>
      <c r="B315" s="191"/>
      <c r="C315" s="192"/>
      <c r="D315" s="193" t="s">
        <v>71</v>
      </c>
      <c r="E315" s="205" t="s">
        <v>473</v>
      </c>
      <c r="F315" s="205" t="s">
        <v>474</v>
      </c>
      <c r="G315" s="192"/>
      <c r="H315" s="192"/>
      <c r="I315" s="195"/>
      <c r="J315" s="206">
        <f>BK315</f>
        <v>0</v>
      </c>
      <c r="K315" s="192"/>
      <c r="L315" s="197"/>
      <c r="M315" s="198"/>
      <c r="N315" s="199"/>
      <c r="O315" s="199"/>
      <c r="P315" s="200">
        <f>SUM(P316:P331)</f>
        <v>0</v>
      </c>
      <c r="Q315" s="199"/>
      <c r="R315" s="200">
        <f>SUM(R316:R331)</f>
        <v>0.16907320000000001</v>
      </c>
      <c r="S315" s="199"/>
      <c r="T315" s="201">
        <f>SUM(T316:T331)</f>
        <v>0</v>
      </c>
      <c r="U315" s="12"/>
      <c r="V315" s="12"/>
      <c r="W315" s="12"/>
      <c r="X315" s="12"/>
      <c r="Y315" s="12"/>
      <c r="Z315" s="12"/>
      <c r="AA315" s="12"/>
      <c r="AB315" s="12"/>
      <c r="AC315" s="12"/>
      <c r="AD315" s="12"/>
      <c r="AE315" s="12"/>
      <c r="AR315" s="202" t="s">
        <v>82</v>
      </c>
      <c r="AT315" s="203" t="s">
        <v>71</v>
      </c>
      <c r="AU315" s="203" t="s">
        <v>80</v>
      </c>
      <c r="AY315" s="202" t="s">
        <v>141</v>
      </c>
      <c r="BK315" s="204">
        <f>SUM(BK316:BK331)</f>
        <v>0</v>
      </c>
    </row>
    <row r="316" s="2" customFormat="1" ht="21.75" customHeight="1">
      <c r="A316" s="41"/>
      <c r="B316" s="42"/>
      <c r="C316" s="207" t="s">
        <v>475</v>
      </c>
      <c r="D316" s="207" t="s">
        <v>143</v>
      </c>
      <c r="E316" s="208" t="s">
        <v>476</v>
      </c>
      <c r="F316" s="209" t="s">
        <v>477</v>
      </c>
      <c r="G316" s="210" t="s">
        <v>216</v>
      </c>
      <c r="H316" s="211">
        <v>24.213000000000001</v>
      </c>
      <c r="I316" s="212"/>
      <c r="J316" s="213">
        <f>ROUND(I316*H316,2)</f>
        <v>0</v>
      </c>
      <c r="K316" s="209" t="s">
        <v>147</v>
      </c>
      <c r="L316" s="47"/>
      <c r="M316" s="214" t="s">
        <v>19</v>
      </c>
      <c r="N316" s="215" t="s">
        <v>43</v>
      </c>
      <c r="O316" s="87"/>
      <c r="P316" s="216">
        <f>O316*H316</f>
        <v>0</v>
      </c>
      <c r="Q316" s="216">
        <v>0</v>
      </c>
      <c r="R316" s="216">
        <f>Q316*H316</f>
        <v>0</v>
      </c>
      <c r="S316" s="216">
        <v>0</v>
      </c>
      <c r="T316" s="217">
        <f>S316*H316</f>
        <v>0</v>
      </c>
      <c r="U316" s="41"/>
      <c r="V316" s="41"/>
      <c r="W316" s="41"/>
      <c r="X316" s="41"/>
      <c r="Y316" s="41"/>
      <c r="Z316" s="41"/>
      <c r="AA316" s="41"/>
      <c r="AB316" s="41"/>
      <c r="AC316" s="41"/>
      <c r="AD316" s="41"/>
      <c r="AE316" s="41"/>
      <c r="AR316" s="218" t="s">
        <v>256</v>
      </c>
      <c r="AT316" s="218" t="s">
        <v>143</v>
      </c>
      <c r="AU316" s="218" t="s">
        <v>82</v>
      </c>
      <c r="AY316" s="20" t="s">
        <v>141</v>
      </c>
      <c r="BE316" s="219">
        <f>IF(N316="základní",J316,0)</f>
        <v>0</v>
      </c>
      <c r="BF316" s="219">
        <f>IF(N316="snížená",J316,0)</f>
        <v>0</v>
      </c>
      <c r="BG316" s="219">
        <f>IF(N316="zákl. přenesená",J316,0)</f>
        <v>0</v>
      </c>
      <c r="BH316" s="219">
        <f>IF(N316="sníž. přenesená",J316,0)</f>
        <v>0</v>
      </c>
      <c r="BI316" s="219">
        <f>IF(N316="nulová",J316,0)</f>
        <v>0</v>
      </c>
      <c r="BJ316" s="20" t="s">
        <v>80</v>
      </c>
      <c r="BK316" s="219">
        <f>ROUND(I316*H316,2)</f>
        <v>0</v>
      </c>
      <c r="BL316" s="20" t="s">
        <v>256</v>
      </c>
      <c r="BM316" s="218" t="s">
        <v>478</v>
      </c>
    </row>
    <row r="317" s="2" customFormat="1">
      <c r="A317" s="41"/>
      <c r="B317" s="42"/>
      <c r="C317" s="43"/>
      <c r="D317" s="220" t="s">
        <v>150</v>
      </c>
      <c r="E317" s="43"/>
      <c r="F317" s="221" t="s">
        <v>479</v>
      </c>
      <c r="G317" s="43"/>
      <c r="H317" s="43"/>
      <c r="I317" s="222"/>
      <c r="J317" s="43"/>
      <c r="K317" s="43"/>
      <c r="L317" s="47"/>
      <c r="M317" s="223"/>
      <c r="N317" s="224"/>
      <c r="O317" s="87"/>
      <c r="P317" s="87"/>
      <c r="Q317" s="87"/>
      <c r="R317" s="87"/>
      <c r="S317" s="87"/>
      <c r="T317" s="88"/>
      <c r="U317" s="41"/>
      <c r="V317" s="41"/>
      <c r="W317" s="41"/>
      <c r="X317" s="41"/>
      <c r="Y317" s="41"/>
      <c r="Z317" s="41"/>
      <c r="AA317" s="41"/>
      <c r="AB317" s="41"/>
      <c r="AC317" s="41"/>
      <c r="AD317" s="41"/>
      <c r="AE317" s="41"/>
      <c r="AT317" s="20" t="s">
        <v>150</v>
      </c>
      <c r="AU317" s="20" t="s">
        <v>82</v>
      </c>
    </row>
    <row r="318" s="13" customFormat="1">
      <c r="A318" s="13"/>
      <c r="B318" s="225"/>
      <c r="C318" s="226"/>
      <c r="D318" s="227" t="s">
        <v>152</v>
      </c>
      <c r="E318" s="228" t="s">
        <v>19</v>
      </c>
      <c r="F318" s="229" t="s">
        <v>480</v>
      </c>
      <c r="G318" s="226"/>
      <c r="H318" s="228" t="s">
        <v>19</v>
      </c>
      <c r="I318" s="230"/>
      <c r="J318" s="226"/>
      <c r="K318" s="226"/>
      <c r="L318" s="231"/>
      <c r="M318" s="232"/>
      <c r="N318" s="233"/>
      <c r="O318" s="233"/>
      <c r="P318" s="233"/>
      <c r="Q318" s="233"/>
      <c r="R318" s="233"/>
      <c r="S318" s="233"/>
      <c r="T318" s="234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35" t="s">
        <v>152</v>
      </c>
      <c r="AU318" s="235" t="s">
        <v>82</v>
      </c>
      <c r="AV318" s="13" t="s">
        <v>80</v>
      </c>
      <c r="AW318" s="13" t="s">
        <v>33</v>
      </c>
      <c r="AX318" s="13" t="s">
        <v>72</v>
      </c>
      <c r="AY318" s="235" t="s">
        <v>141</v>
      </c>
    </row>
    <row r="319" s="14" customFormat="1">
      <c r="A319" s="14"/>
      <c r="B319" s="236"/>
      <c r="C319" s="237"/>
      <c r="D319" s="227" t="s">
        <v>152</v>
      </c>
      <c r="E319" s="238" t="s">
        <v>19</v>
      </c>
      <c r="F319" s="239" t="s">
        <v>481</v>
      </c>
      <c r="G319" s="237"/>
      <c r="H319" s="240">
        <v>24.213000000000001</v>
      </c>
      <c r="I319" s="241"/>
      <c r="J319" s="237"/>
      <c r="K319" s="237"/>
      <c r="L319" s="242"/>
      <c r="M319" s="243"/>
      <c r="N319" s="244"/>
      <c r="O319" s="244"/>
      <c r="P319" s="244"/>
      <c r="Q319" s="244"/>
      <c r="R319" s="244"/>
      <c r="S319" s="244"/>
      <c r="T319" s="245"/>
      <c r="U319" s="14"/>
      <c r="V319" s="14"/>
      <c r="W319" s="14"/>
      <c r="X319" s="14"/>
      <c r="Y319" s="14"/>
      <c r="Z319" s="14"/>
      <c r="AA319" s="14"/>
      <c r="AB319" s="14"/>
      <c r="AC319" s="14"/>
      <c r="AD319" s="14"/>
      <c r="AE319" s="14"/>
      <c r="AT319" s="246" t="s">
        <v>152</v>
      </c>
      <c r="AU319" s="246" t="s">
        <v>82</v>
      </c>
      <c r="AV319" s="14" t="s">
        <v>82</v>
      </c>
      <c r="AW319" s="14" t="s">
        <v>33</v>
      </c>
      <c r="AX319" s="14" t="s">
        <v>72</v>
      </c>
      <c r="AY319" s="246" t="s">
        <v>141</v>
      </c>
    </row>
    <row r="320" s="15" customFormat="1">
      <c r="A320" s="15"/>
      <c r="B320" s="247"/>
      <c r="C320" s="248"/>
      <c r="D320" s="227" t="s">
        <v>152</v>
      </c>
      <c r="E320" s="249" t="s">
        <v>19</v>
      </c>
      <c r="F320" s="250" t="s">
        <v>157</v>
      </c>
      <c r="G320" s="248"/>
      <c r="H320" s="251">
        <v>24.213000000000001</v>
      </c>
      <c r="I320" s="252"/>
      <c r="J320" s="248"/>
      <c r="K320" s="248"/>
      <c r="L320" s="253"/>
      <c r="M320" s="254"/>
      <c r="N320" s="255"/>
      <c r="O320" s="255"/>
      <c r="P320" s="255"/>
      <c r="Q320" s="255"/>
      <c r="R320" s="255"/>
      <c r="S320" s="255"/>
      <c r="T320" s="256"/>
      <c r="U320" s="15"/>
      <c r="V320" s="15"/>
      <c r="W320" s="15"/>
      <c r="X320" s="15"/>
      <c r="Y320" s="15"/>
      <c r="Z320" s="15"/>
      <c r="AA320" s="15"/>
      <c r="AB320" s="15"/>
      <c r="AC320" s="15"/>
      <c r="AD320" s="15"/>
      <c r="AE320" s="15"/>
      <c r="AT320" s="257" t="s">
        <v>152</v>
      </c>
      <c r="AU320" s="257" t="s">
        <v>82</v>
      </c>
      <c r="AV320" s="15" t="s">
        <v>158</v>
      </c>
      <c r="AW320" s="15" t="s">
        <v>33</v>
      </c>
      <c r="AX320" s="15" t="s">
        <v>80</v>
      </c>
      <c r="AY320" s="257" t="s">
        <v>141</v>
      </c>
    </row>
    <row r="321" s="2" customFormat="1" ht="16.5" customHeight="1">
      <c r="A321" s="41"/>
      <c r="B321" s="42"/>
      <c r="C321" s="269" t="s">
        <v>482</v>
      </c>
      <c r="D321" s="269" t="s">
        <v>375</v>
      </c>
      <c r="E321" s="270" t="s">
        <v>483</v>
      </c>
      <c r="F321" s="271" t="s">
        <v>484</v>
      </c>
      <c r="G321" s="272" t="s">
        <v>209</v>
      </c>
      <c r="H321" s="273">
        <v>0.0070000000000000001</v>
      </c>
      <c r="I321" s="274"/>
      <c r="J321" s="275">
        <f>ROUND(I321*H321,2)</f>
        <v>0</v>
      </c>
      <c r="K321" s="271" t="s">
        <v>147</v>
      </c>
      <c r="L321" s="276"/>
      <c r="M321" s="277" t="s">
        <v>19</v>
      </c>
      <c r="N321" s="278" t="s">
        <v>43</v>
      </c>
      <c r="O321" s="87"/>
      <c r="P321" s="216">
        <f>O321*H321</f>
        <v>0</v>
      </c>
      <c r="Q321" s="216">
        <v>1</v>
      </c>
      <c r="R321" s="216">
        <f>Q321*H321</f>
        <v>0.0070000000000000001</v>
      </c>
      <c r="S321" s="216">
        <v>0</v>
      </c>
      <c r="T321" s="217">
        <f>S321*H321</f>
        <v>0</v>
      </c>
      <c r="U321" s="41"/>
      <c r="V321" s="41"/>
      <c r="W321" s="41"/>
      <c r="X321" s="41"/>
      <c r="Y321" s="41"/>
      <c r="Z321" s="41"/>
      <c r="AA321" s="41"/>
      <c r="AB321" s="41"/>
      <c r="AC321" s="41"/>
      <c r="AD321" s="41"/>
      <c r="AE321" s="41"/>
      <c r="AR321" s="218" t="s">
        <v>357</v>
      </c>
      <c r="AT321" s="218" t="s">
        <v>375</v>
      </c>
      <c r="AU321" s="218" t="s">
        <v>82</v>
      </c>
      <c r="AY321" s="20" t="s">
        <v>141</v>
      </c>
      <c r="BE321" s="219">
        <f>IF(N321="základní",J321,0)</f>
        <v>0</v>
      </c>
      <c r="BF321" s="219">
        <f>IF(N321="snížená",J321,0)</f>
        <v>0</v>
      </c>
      <c r="BG321" s="219">
        <f>IF(N321="zákl. přenesená",J321,0)</f>
        <v>0</v>
      </c>
      <c r="BH321" s="219">
        <f>IF(N321="sníž. přenesená",J321,0)</f>
        <v>0</v>
      </c>
      <c r="BI321" s="219">
        <f>IF(N321="nulová",J321,0)</f>
        <v>0</v>
      </c>
      <c r="BJ321" s="20" t="s">
        <v>80</v>
      </c>
      <c r="BK321" s="219">
        <f>ROUND(I321*H321,2)</f>
        <v>0</v>
      </c>
      <c r="BL321" s="20" t="s">
        <v>256</v>
      </c>
      <c r="BM321" s="218" t="s">
        <v>485</v>
      </c>
    </row>
    <row r="322" s="14" customFormat="1">
      <c r="A322" s="14"/>
      <c r="B322" s="236"/>
      <c r="C322" s="237"/>
      <c r="D322" s="227" t="s">
        <v>152</v>
      </c>
      <c r="E322" s="237"/>
      <c r="F322" s="239" t="s">
        <v>486</v>
      </c>
      <c r="G322" s="237"/>
      <c r="H322" s="240">
        <v>0.0070000000000000001</v>
      </c>
      <c r="I322" s="241"/>
      <c r="J322" s="237"/>
      <c r="K322" s="237"/>
      <c r="L322" s="242"/>
      <c r="M322" s="243"/>
      <c r="N322" s="244"/>
      <c r="O322" s="244"/>
      <c r="P322" s="244"/>
      <c r="Q322" s="244"/>
      <c r="R322" s="244"/>
      <c r="S322" s="244"/>
      <c r="T322" s="245"/>
      <c r="U322" s="14"/>
      <c r="V322" s="14"/>
      <c r="W322" s="14"/>
      <c r="X322" s="14"/>
      <c r="Y322" s="14"/>
      <c r="Z322" s="14"/>
      <c r="AA322" s="14"/>
      <c r="AB322" s="14"/>
      <c r="AC322" s="14"/>
      <c r="AD322" s="14"/>
      <c r="AE322" s="14"/>
      <c r="AT322" s="246" t="s">
        <v>152</v>
      </c>
      <c r="AU322" s="246" t="s">
        <v>82</v>
      </c>
      <c r="AV322" s="14" t="s">
        <v>82</v>
      </c>
      <c r="AW322" s="14" t="s">
        <v>4</v>
      </c>
      <c r="AX322" s="14" t="s">
        <v>80</v>
      </c>
      <c r="AY322" s="246" t="s">
        <v>141</v>
      </c>
    </row>
    <row r="323" s="2" customFormat="1" ht="16.5" customHeight="1">
      <c r="A323" s="41"/>
      <c r="B323" s="42"/>
      <c r="C323" s="207" t="s">
        <v>487</v>
      </c>
      <c r="D323" s="207" t="s">
        <v>143</v>
      </c>
      <c r="E323" s="208" t="s">
        <v>488</v>
      </c>
      <c r="F323" s="209" t="s">
        <v>489</v>
      </c>
      <c r="G323" s="210" t="s">
        <v>216</v>
      </c>
      <c r="H323" s="211">
        <v>24.213000000000001</v>
      </c>
      <c r="I323" s="212"/>
      <c r="J323" s="213">
        <f>ROUND(I323*H323,2)</f>
        <v>0</v>
      </c>
      <c r="K323" s="209" t="s">
        <v>147</v>
      </c>
      <c r="L323" s="47"/>
      <c r="M323" s="214" t="s">
        <v>19</v>
      </c>
      <c r="N323" s="215" t="s">
        <v>43</v>
      </c>
      <c r="O323" s="87"/>
      <c r="P323" s="216">
        <f>O323*H323</f>
        <v>0</v>
      </c>
      <c r="Q323" s="216">
        <v>0.00040000000000000002</v>
      </c>
      <c r="R323" s="216">
        <f>Q323*H323</f>
        <v>0.0096852000000000014</v>
      </c>
      <c r="S323" s="216">
        <v>0</v>
      </c>
      <c r="T323" s="217">
        <f>S323*H323</f>
        <v>0</v>
      </c>
      <c r="U323" s="41"/>
      <c r="V323" s="41"/>
      <c r="W323" s="41"/>
      <c r="X323" s="41"/>
      <c r="Y323" s="41"/>
      <c r="Z323" s="41"/>
      <c r="AA323" s="41"/>
      <c r="AB323" s="41"/>
      <c r="AC323" s="41"/>
      <c r="AD323" s="41"/>
      <c r="AE323" s="41"/>
      <c r="AR323" s="218" t="s">
        <v>256</v>
      </c>
      <c r="AT323" s="218" t="s">
        <v>143</v>
      </c>
      <c r="AU323" s="218" t="s">
        <v>82</v>
      </c>
      <c r="AY323" s="20" t="s">
        <v>141</v>
      </c>
      <c r="BE323" s="219">
        <f>IF(N323="základní",J323,0)</f>
        <v>0</v>
      </c>
      <c r="BF323" s="219">
        <f>IF(N323="snížená",J323,0)</f>
        <v>0</v>
      </c>
      <c r="BG323" s="219">
        <f>IF(N323="zákl. přenesená",J323,0)</f>
        <v>0</v>
      </c>
      <c r="BH323" s="219">
        <f>IF(N323="sníž. přenesená",J323,0)</f>
        <v>0</v>
      </c>
      <c r="BI323" s="219">
        <f>IF(N323="nulová",J323,0)</f>
        <v>0</v>
      </c>
      <c r="BJ323" s="20" t="s">
        <v>80</v>
      </c>
      <c r="BK323" s="219">
        <f>ROUND(I323*H323,2)</f>
        <v>0</v>
      </c>
      <c r="BL323" s="20" t="s">
        <v>256</v>
      </c>
      <c r="BM323" s="218" t="s">
        <v>490</v>
      </c>
    </row>
    <row r="324" s="2" customFormat="1">
      <c r="A324" s="41"/>
      <c r="B324" s="42"/>
      <c r="C324" s="43"/>
      <c r="D324" s="220" t="s">
        <v>150</v>
      </c>
      <c r="E324" s="43"/>
      <c r="F324" s="221" t="s">
        <v>491</v>
      </c>
      <c r="G324" s="43"/>
      <c r="H324" s="43"/>
      <c r="I324" s="222"/>
      <c r="J324" s="43"/>
      <c r="K324" s="43"/>
      <c r="L324" s="47"/>
      <c r="M324" s="223"/>
      <c r="N324" s="224"/>
      <c r="O324" s="87"/>
      <c r="P324" s="87"/>
      <c r="Q324" s="87"/>
      <c r="R324" s="87"/>
      <c r="S324" s="87"/>
      <c r="T324" s="88"/>
      <c r="U324" s="41"/>
      <c r="V324" s="41"/>
      <c r="W324" s="41"/>
      <c r="X324" s="41"/>
      <c r="Y324" s="41"/>
      <c r="Z324" s="41"/>
      <c r="AA324" s="41"/>
      <c r="AB324" s="41"/>
      <c r="AC324" s="41"/>
      <c r="AD324" s="41"/>
      <c r="AE324" s="41"/>
      <c r="AT324" s="20" t="s">
        <v>150</v>
      </c>
      <c r="AU324" s="20" t="s">
        <v>82</v>
      </c>
    </row>
    <row r="325" s="13" customFormat="1">
      <c r="A325" s="13"/>
      <c r="B325" s="225"/>
      <c r="C325" s="226"/>
      <c r="D325" s="227" t="s">
        <v>152</v>
      </c>
      <c r="E325" s="228" t="s">
        <v>19</v>
      </c>
      <c r="F325" s="229" t="s">
        <v>480</v>
      </c>
      <c r="G325" s="226"/>
      <c r="H325" s="228" t="s">
        <v>19</v>
      </c>
      <c r="I325" s="230"/>
      <c r="J325" s="226"/>
      <c r="K325" s="226"/>
      <c r="L325" s="231"/>
      <c r="M325" s="232"/>
      <c r="N325" s="233"/>
      <c r="O325" s="233"/>
      <c r="P325" s="233"/>
      <c r="Q325" s="233"/>
      <c r="R325" s="233"/>
      <c r="S325" s="233"/>
      <c r="T325" s="234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35" t="s">
        <v>152</v>
      </c>
      <c r="AU325" s="235" t="s">
        <v>82</v>
      </c>
      <c r="AV325" s="13" t="s">
        <v>80</v>
      </c>
      <c r="AW325" s="13" t="s">
        <v>33</v>
      </c>
      <c r="AX325" s="13" t="s">
        <v>72</v>
      </c>
      <c r="AY325" s="235" t="s">
        <v>141</v>
      </c>
    </row>
    <row r="326" s="14" customFormat="1">
      <c r="A326" s="14"/>
      <c r="B326" s="236"/>
      <c r="C326" s="237"/>
      <c r="D326" s="227" t="s">
        <v>152</v>
      </c>
      <c r="E326" s="238" t="s">
        <v>19</v>
      </c>
      <c r="F326" s="239" t="s">
        <v>481</v>
      </c>
      <c r="G326" s="237"/>
      <c r="H326" s="240">
        <v>24.213000000000001</v>
      </c>
      <c r="I326" s="241"/>
      <c r="J326" s="237"/>
      <c r="K326" s="237"/>
      <c r="L326" s="242"/>
      <c r="M326" s="243"/>
      <c r="N326" s="244"/>
      <c r="O326" s="244"/>
      <c r="P326" s="244"/>
      <c r="Q326" s="244"/>
      <c r="R326" s="244"/>
      <c r="S326" s="244"/>
      <c r="T326" s="245"/>
      <c r="U326" s="14"/>
      <c r="V326" s="14"/>
      <c r="W326" s="14"/>
      <c r="X326" s="14"/>
      <c r="Y326" s="14"/>
      <c r="Z326" s="14"/>
      <c r="AA326" s="14"/>
      <c r="AB326" s="14"/>
      <c r="AC326" s="14"/>
      <c r="AD326" s="14"/>
      <c r="AE326" s="14"/>
      <c r="AT326" s="246" t="s">
        <v>152</v>
      </c>
      <c r="AU326" s="246" t="s">
        <v>82</v>
      </c>
      <c r="AV326" s="14" t="s">
        <v>82</v>
      </c>
      <c r="AW326" s="14" t="s">
        <v>33</v>
      </c>
      <c r="AX326" s="14" t="s">
        <v>72</v>
      </c>
      <c r="AY326" s="246" t="s">
        <v>141</v>
      </c>
    </row>
    <row r="327" s="15" customFormat="1">
      <c r="A327" s="15"/>
      <c r="B327" s="247"/>
      <c r="C327" s="248"/>
      <c r="D327" s="227" t="s">
        <v>152</v>
      </c>
      <c r="E327" s="249" t="s">
        <v>19</v>
      </c>
      <c r="F327" s="250" t="s">
        <v>157</v>
      </c>
      <c r="G327" s="248"/>
      <c r="H327" s="251">
        <v>24.213000000000001</v>
      </c>
      <c r="I327" s="252"/>
      <c r="J327" s="248"/>
      <c r="K327" s="248"/>
      <c r="L327" s="253"/>
      <c r="M327" s="254"/>
      <c r="N327" s="255"/>
      <c r="O327" s="255"/>
      <c r="P327" s="255"/>
      <c r="Q327" s="255"/>
      <c r="R327" s="255"/>
      <c r="S327" s="255"/>
      <c r="T327" s="256"/>
      <c r="U327" s="15"/>
      <c r="V327" s="15"/>
      <c r="W327" s="15"/>
      <c r="X327" s="15"/>
      <c r="Y327" s="15"/>
      <c r="Z327" s="15"/>
      <c r="AA327" s="15"/>
      <c r="AB327" s="15"/>
      <c r="AC327" s="15"/>
      <c r="AD327" s="15"/>
      <c r="AE327" s="15"/>
      <c r="AT327" s="257" t="s">
        <v>152</v>
      </c>
      <c r="AU327" s="257" t="s">
        <v>82</v>
      </c>
      <c r="AV327" s="15" t="s">
        <v>158</v>
      </c>
      <c r="AW327" s="15" t="s">
        <v>33</v>
      </c>
      <c r="AX327" s="15" t="s">
        <v>80</v>
      </c>
      <c r="AY327" s="257" t="s">
        <v>141</v>
      </c>
    </row>
    <row r="328" s="2" customFormat="1" ht="24.15" customHeight="1">
      <c r="A328" s="41"/>
      <c r="B328" s="42"/>
      <c r="C328" s="269" t="s">
        <v>492</v>
      </c>
      <c r="D328" s="269" t="s">
        <v>375</v>
      </c>
      <c r="E328" s="270" t="s">
        <v>493</v>
      </c>
      <c r="F328" s="271" t="s">
        <v>494</v>
      </c>
      <c r="G328" s="272" t="s">
        <v>216</v>
      </c>
      <c r="H328" s="273">
        <v>28.219999999999999</v>
      </c>
      <c r="I328" s="274"/>
      <c r="J328" s="275">
        <f>ROUND(I328*H328,2)</f>
        <v>0</v>
      </c>
      <c r="K328" s="271" t="s">
        <v>147</v>
      </c>
      <c r="L328" s="276"/>
      <c r="M328" s="277" t="s">
        <v>19</v>
      </c>
      <c r="N328" s="278" t="s">
        <v>43</v>
      </c>
      <c r="O328" s="87"/>
      <c r="P328" s="216">
        <f>O328*H328</f>
        <v>0</v>
      </c>
      <c r="Q328" s="216">
        <v>0.0054000000000000003</v>
      </c>
      <c r="R328" s="216">
        <f>Q328*H328</f>
        <v>0.152388</v>
      </c>
      <c r="S328" s="216">
        <v>0</v>
      </c>
      <c r="T328" s="217">
        <f>S328*H328</f>
        <v>0</v>
      </c>
      <c r="U328" s="41"/>
      <c r="V328" s="41"/>
      <c r="W328" s="41"/>
      <c r="X328" s="41"/>
      <c r="Y328" s="41"/>
      <c r="Z328" s="41"/>
      <c r="AA328" s="41"/>
      <c r="AB328" s="41"/>
      <c r="AC328" s="41"/>
      <c r="AD328" s="41"/>
      <c r="AE328" s="41"/>
      <c r="AR328" s="218" t="s">
        <v>357</v>
      </c>
      <c r="AT328" s="218" t="s">
        <v>375</v>
      </c>
      <c r="AU328" s="218" t="s">
        <v>82</v>
      </c>
      <c r="AY328" s="20" t="s">
        <v>141</v>
      </c>
      <c r="BE328" s="219">
        <f>IF(N328="základní",J328,0)</f>
        <v>0</v>
      </c>
      <c r="BF328" s="219">
        <f>IF(N328="snížená",J328,0)</f>
        <v>0</v>
      </c>
      <c r="BG328" s="219">
        <f>IF(N328="zákl. přenesená",J328,0)</f>
        <v>0</v>
      </c>
      <c r="BH328" s="219">
        <f>IF(N328="sníž. přenesená",J328,0)</f>
        <v>0</v>
      </c>
      <c r="BI328" s="219">
        <f>IF(N328="nulová",J328,0)</f>
        <v>0</v>
      </c>
      <c r="BJ328" s="20" t="s">
        <v>80</v>
      </c>
      <c r="BK328" s="219">
        <f>ROUND(I328*H328,2)</f>
        <v>0</v>
      </c>
      <c r="BL328" s="20" t="s">
        <v>256</v>
      </c>
      <c r="BM328" s="218" t="s">
        <v>495</v>
      </c>
    </row>
    <row r="329" s="14" customFormat="1">
      <c r="A329" s="14"/>
      <c r="B329" s="236"/>
      <c r="C329" s="237"/>
      <c r="D329" s="227" t="s">
        <v>152</v>
      </c>
      <c r="E329" s="237"/>
      <c r="F329" s="239" t="s">
        <v>496</v>
      </c>
      <c r="G329" s="237"/>
      <c r="H329" s="240">
        <v>28.219999999999999</v>
      </c>
      <c r="I329" s="241"/>
      <c r="J329" s="237"/>
      <c r="K329" s="237"/>
      <c r="L329" s="242"/>
      <c r="M329" s="243"/>
      <c r="N329" s="244"/>
      <c r="O329" s="244"/>
      <c r="P329" s="244"/>
      <c r="Q329" s="244"/>
      <c r="R329" s="244"/>
      <c r="S329" s="244"/>
      <c r="T329" s="245"/>
      <c r="U329" s="14"/>
      <c r="V329" s="14"/>
      <c r="W329" s="14"/>
      <c r="X329" s="14"/>
      <c r="Y329" s="14"/>
      <c r="Z329" s="14"/>
      <c r="AA329" s="14"/>
      <c r="AB329" s="14"/>
      <c r="AC329" s="14"/>
      <c r="AD329" s="14"/>
      <c r="AE329" s="14"/>
      <c r="AT329" s="246" t="s">
        <v>152</v>
      </c>
      <c r="AU329" s="246" t="s">
        <v>82</v>
      </c>
      <c r="AV329" s="14" t="s">
        <v>82</v>
      </c>
      <c r="AW329" s="14" t="s">
        <v>4</v>
      </c>
      <c r="AX329" s="14" t="s">
        <v>80</v>
      </c>
      <c r="AY329" s="246" t="s">
        <v>141</v>
      </c>
    </row>
    <row r="330" s="2" customFormat="1" ht="24.15" customHeight="1">
      <c r="A330" s="41"/>
      <c r="B330" s="42"/>
      <c r="C330" s="207" t="s">
        <v>497</v>
      </c>
      <c r="D330" s="207" t="s">
        <v>143</v>
      </c>
      <c r="E330" s="208" t="s">
        <v>498</v>
      </c>
      <c r="F330" s="209" t="s">
        <v>499</v>
      </c>
      <c r="G330" s="210" t="s">
        <v>209</v>
      </c>
      <c r="H330" s="211">
        <v>0.16900000000000001</v>
      </c>
      <c r="I330" s="212"/>
      <c r="J330" s="213">
        <f>ROUND(I330*H330,2)</f>
        <v>0</v>
      </c>
      <c r="K330" s="209" t="s">
        <v>147</v>
      </c>
      <c r="L330" s="47"/>
      <c r="M330" s="214" t="s">
        <v>19</v>
      </c>
      <c r="N330" s="215" t="s">
        <v>43</v>
      </c>
      <c r="O330" s="87"/>
      <c r="P330" s="216">
        <f>O330*H330</f>
        <v>0</v>
      </c>
      <c r="Q330" s="216">
        <v>0</v>
      </c>
      <c r="R330" s="216">
        <f>Q330*H330</f>
        <v>0</v>
      </c>
      <c r="S330" s="216">
        <v>0</v>
      </c>
      <c r="T330" s="217">
        <f>S330*H330</f>
        <v>0</v>
      </c>
      <c r="U330" s="41"/>
      <c r="V330" s="41"/>
      <c r="W330" s="41"/>
      <c r="X330" s="41"/>
      <c r="Y330" s="41"/>
      <c r="Z330" s="41"/>
      <c r="AA330" s="41"/>
      <c r="AB330" s="41"/>
      <c r="AC330" s="41"/>
      <c r="AD330" s="41"/>
      <c r="AE330" s="41"/>
      <c r="AR330" s="218" t="s">
        <v>256</v>
      </c>
      <c r="AT330" s="218" t="s">
        <v>143</v>
      </c>
      <c r="AU330" s="218" t="s">
        <v>82</v>
      </c>
      <c r="AY330" s="20" t="s">
        <v>141</v>
      </c>
      <c r="BE330" s="219">
        <f>IF(N330="základní",J330,0)</f>
        <v>0</v>
      </c>
      <c r="BF330" s="219">
        <f>IF(N330="snížená",J330,0)</f>
        <v>0</v>
      </c>
      <c r="BG330" s="219">
        <f>IF(N330="zákl. přenesená",J330,0)</f>
        <v>0</v>
      </c>
      <c r="BH330" s="219">
        <f>IF(N330="sníž. přenesená",J330,0)</f>
        <v>0</v>
      </c>
      <c r="BI330" s="219">
        <f>IF(N330="nulová",J330,0)</f>
        <v>0</v>
      </c>
      <c r="BJ330" s="20" t="s">
        <v>80</v>
      </c>
      <c r="BK330" s="219">
        <f>ROUND(I330*H330,2)</f>
        <v>0</v>
      </c>
      <c r="BL330" s="20" t="s">
        <v>256</v>
      </c>
      <c r="BM330" s="218" t="s">
        <v>500</v>
      </c>
    </row>
    <row r="331" s="2" customFormat="1">
      <c r="A331" s="41"/>
      <c r="B331" s="42"/>
      <c r="C331" s="43"/>
      <c r="D331" s="220" t="s">
        <v>150</v>
      </c>
      <c r="E331" s="43"/>
      <c r="F331" s="221" t="s">
        <v>501</v>
      </c>
      <c r="G331" s="43"/>
      <c r="H331" s="43"/>
      <c r="I331" s="222"/>
      <c r="J331" s="43"/>
      <c r="K331" s="43"/>
      <c r="L331" s="47"/>
      <c r="M331" s="223"/>
      <c r="N331" s="224"/>
      <c r="O331" s="87"/>
      <c r="P331" s="87"/>
      <c r="Q331" s="87"/>
      <c r="R331" s="87"/>
      <c r="S331" s="87"/>
      <c r="T331" s="88"/>
      <c r="U331" s="41"/>
      <c r="V331" s="41"/>
      <c r="W331" s="41"/>
      <c r="X331" s="41"/>
      <c r="Y331" s="41"/>
      <c r="Z331" s="41"/>
      <c r="AA331" s="41"/>
      <c r="AB331" s="41"/>
      <c r="AC331" s="41"/>
      <c r="AD331" s="41"/>
      <c r="AE331" s="41"/>
      <c r="AT331" s="20" t="s">
        <v>150</v>
      </c>
      <c r="AU331" s="20" t="s">
        <v>82</v>
      </c>
    </row>
    <row r="332" s="12" customFormat="1" ht="22.8" customHeight="1">
      <c r="A332" s="12"/>
      <c r="B332" s="191"/>
      <c r="C332" s="192"/>
      <c r="D332" s="193" t="s">
        <v>71</v>
      </c>
      <c r="E332" s="205" t="s">
        <v>502</v>
      </c>
      <c r="F332" s="205" t="s">
        <v>503</v>
      </c>
      <c r="G332" s="192"/>
      <c r="H332" s="192"/>
      <c r="I332" s="195"/>
      <c r="J332" s="206">
        <f>BK332</f>
        <v>0</v>
      </c>
      <c r="K332" s="192"/>
      <c r="L332" s="197"/>
      <c r="M332" s="198"/>
      <c r="N332" s="199"/>
      <c r="O332" s="199"/>
      <c r="P332" s="200">
        <f>SUM(P333:P337)</f>
        <v>0</v>
      </c>
      <c r="Q332" s="199"/>
      <c r="R332" s="200">
        <f>SUM(R333:R337)</f>
        <v>0.53000000000000003</v>
      </c>
      <c r="S332" s="199"/>
      <c r="T332" s="201">
        <f>SUM(T333:T337)</f>
        <v>0</v>
      </c>
      <c r="U332" s="12"/>
      <c r="V332" s="12"/>
      <c r="W332" s="12"/>
      <c r="X332" s="12"/>
      <c r="Y332" s="12"/>
      <c r="Z332" s="12"/>
      <c r="AA332" s="12"/>
      <c r="AB332" s="12"/>
      <c r="AC332" s="12"/>
      <c r="AD332" s="12"/>
      <c r="AE332" s="12"/>
      <c r="AR332" s="202" t="s">
        <v>82</v>
      </c>
      <c r="AT332" s="203" t="s">
        <v>71</v>
      </c>
      <c r="AU332" s="203" t="s">
        <v>80</v>
      </c>
      <c r="AY332" s="202" t="s">
        <v>141</v>
      </c>
      <c r="BK332" s="204">
        <f>SUM(BK333:BK337)</f>
        <v>0</v>
      </c>
    </row>
    <row r="333" s="2" customFormat="1" ht="24.15" customHeight="1">
      <c r="A333" s="41"/>
      <c r="B333" s="42"/>
      <c r="C333" s="207" t="s">
        <v>504</v>
      </c>
      <c r="D333" s="207" t="s">
        <v>143</v>
      </c>
      <c r="E333" s="208" t="s">
        <v>505</v>
      </c>
      <c r="F333" s="209" t="s">
        <v>506</v>
      </c>
      <c r="G333" s="210" t="s">
        <v>507</v>
      </c>
      <c r="H333" s="211">
        <v>16</v>
      </c>
      <c r="I333" s="212"/>
      <c r="J333" s="213">
        <f>ROUND(I333*H333,2)</f>
        <v>0</v>
      </c>
      <c r="K333" s="209" t="s">
        <v>19</v>
      </c>
      <c r="L333" s="47"/>
      <c r="M333" s="214" t="s">
        <v>19</v>
      </c>
      <c r="N333" s="215" t="s">
        <v>43</v>
      </c>
      <c r="O333" s="87"/>
      <c r="P333" s="216">
        <f>O333*H333</f>
        <v>0</v>
      </c>
      <c r="Q333" s="216">
        <v>0.02</v>
      </c>
      <c r="R333" s="216">
        <f>Q333*H333</f>
        <v>0.32000000000000001</v>
      </c>
      <c r="S333" s="216">
        <v>0</v>
      </c>
      <c r="T333" s="217">
        <f>S333*H333</f>
        <v>0</v>
      </c>
      <c r="U333" s="41"/>
      <c r="V333" s="41"/>
      <c r="W333" s="41"/>
      <c r="X333" s="41"/>
      <c r="Y333" s="41"/>
      <c r="Z333" s="41"/>
      <c r="AA333" s="41"/>
      <c r="AB333" s="41"/>
      <c r="AC333" s="41"/>
      <c r="AD333" s="41"/>
      <c r="AE333" s="41"/>
      <c r="AR333" s="218" t="s">
        <v>256</v>
      </c>
      <c r="AT333" s="218" t="s">
        <v>143</v>
      </c>
      <c r="AU333" s="218" t="s">
        <v>82</v>
      </c>
      <c r="AY333" s="20" t="s">
        <v>141</v>
      </c>
      <c r="BE333" s="219">
        <f>IF(N333="základní",J333,0)</f>
        <v>0</v>
      </c>
      <c r="BF333" s="219">
        <f>IF(N333="snížená",J333,0)</f>
        <v>0</v>
      </c>
      <c r="BG333" s="219">
        <f>IF(N333="zákl. přenesená",J333,0)</f>
        <v>0</v>
      </c>
      <c r="BH333" s="219">
        <f>IF(N333="sníž. přenesená",J333,0)</f>
        <v>0</v>
      </c>
      <c r="BI333" s="219">
        <f>IF(N333="nulová",J333,0)</f>
        <v>0</v>
      </c>
      <c r="BJ333" s="20" t="s">
        <v>80</v>
      </c>
      <c r="BK333" s="219">
        <f>ROUND(I333*H333,2)</f>
        <v>0</v>
      </c>
      <c r="BL333" s="20" t="s">
        <v>256</v>
      </c>
      <c r="BM333" s="218" t="s">
        <v>508</v>
      </c>
    </row>
    <row r="334" s="2" customFormat="1" ht="24.15" customHeight="1">
      <c r="A334" s="41"/>
      <c r="B334" s="42"/>
      <c r="C334" s="207" t="s">
        <v>509</v>
      </c>
      <c r="D334" s="207" t="s">
        <v>143</v>
      </c>
      <c r="E334" s="208" t="s">
        <v>510</v>
      </c>
      <c r="F334" s="209" t="s">
        <v>511</v>
      </c>
      <c r="G334" s="210" t="s">
        <v>247</v>
      </c>
      <c r="H334" s="211">
        <v>8</v>
      </c>
      <c r="I334" s="212"/>
      <c r="J334" s="213">
        <f>ROUND(I334*H334,2)</f>
        <v>0</v>
      </c>
      <c r="K334" s="209" t="s">
        <v>19</v>
      </c>
      <c r="L334" s="47"/>
      <c r="M334" s="214" t="s">
        <v>19</v>
      </c>
      <c r="N334" s="215" t="s">
        <v>43</v>
      </c>
      <c r="O334" s="87"/>
      <c r="P334" s="216">
        <f>O334*H334</f>
        <v>0</v>
      </c>
      <c r="Q334" s="216">
        <v>0.02</v>
      </c>
      <c r="R334" s="216">
        <f>Q334*H334</f>
        <v>0.16</v>
      </c>
      <c r="S334" s="216">
        <v>0</v>
      </c>
      <c r="T334" s="217">
        <f>S334*H334</f>
        <v>0</v>
      </c>
      <c r="U334" s="41"/>
      <c r="V334" s="41"/>
      <c r="W334" s="41"/>
      <c r="X334" s="41"/>
      <c r="Y334" s="41"/>
      <c r="Z334" s="41"/>
      <c r="AA334" s="41"/>
      <c r="AB334" s="41"/>
      <c r="AC334" s="41"/>
      <c r="AD334" s="41"/>
      <c r="AE334" s="41"/>
      <c r="AR334" s="218" t="s">
        <v>256</v>
      </c>
      <c r="AT334" s="218" t="s">
        <v>143</v>
      </c>
      <c r="AU334" s="218" t="s">
        <v>82</v>
      </c>
      <c r="AY334" s="20" t="s">
        <v>141</v>
      </c>
      <c r="BE334" s="219">
        <f>IF(N334="základní",J334,0)</f>
        <v>0</v>
      </c>
      <c r="BF334" s="219">
        <f>IF(N334="snížená",J334,0)</f>
        <v>0</v>
      </c>
      <c r="BG334" s="219">
        <f>IF(N334="zákl. přenesená",J334,0)</f>
        <v>0</v>
      </c>
      <c r="BH334" s="219">
        <f>IF(N334="sníž. přenesená",J334,0)</f>
        <v>0</v>
      </c>
      <c r="BI334" s="219">
        <f>IF(N334="nulová",J334,0)</f>
        <v>0</v>
      </c>
      <c r="BJ334" s="20" t="s">
        <v>80</v>
      </c>
      <c r="BK334" s="219">
        <f>ROUND(I334*H334,2)</f>
        <v>0</v>
      </c>
      <c r="BL334" s="20" t="s">
        <v>256</v>
      </c>
      <c r="BM334" s="218" t="s">
        <v>512</v>
      </c>
    </row>
    <row r="335" s="2" customFormat="1" ht="24.15" customHeight="1">
      <c r="A335" s="41"/>
      <c r="B335" s="42"/>
      <c r="C335" s="207" t="s">
        <v>513</v>
      </c>
      <c r="D335" s="207" t="s">
        <v>143</v>
      </c>
      <c r="E335" s="208" t="s">
        <v>514</v>
      </c>
      <c r="F335" s="209" t="s">
        <v>515</v>
      </c>
      <c r="G335" s="210" t="s">
        <v>507</v>
      </c>
      <c r="H335" s="211">
        <v>1</v>
      </c>
      <c r="I335" s="212"/>
      <c r="J335" s="213">
        <f>ROUND(I335*H335,2)</f>
        <v>0</v>
      </c>
      <c r="K335" s="209" t="s">
        <v>19</v>
      </c>
      <c r="L335" s="47"/>
      <c r="M335" s="214" t="s">
        <v>19</v>
      </c>
      <c r="N335" s="215" t="s">
        <v>43</v>
      </c>
      <c r="O335" s="87"/>
      <c r="P335" s="216">
        <f>O335*H335</f>
        <v>0</v>
      </c>
      <c r="Q335" s="216">
        <v>0.050000000000000003</v>
      </c>
      <c r="R335" s="216">
        <f>Q335*H335</f>
        <v>0.050000000000000003</v>
      </c>
      <c r="S335" s="216">
        <v>0</v>
      </c>
      <c r="T335" s="217">
        <f>S335*H335</f>
        <v>0</v>
      </c>
      <c r="U335" s="41"/>
      <c r="V335" s="41"/>
      <c r="W335" s="41"/>
      <c r="X335" s="41"/>
      <c r="Y335" s="41"/>
      <c r="Z335" s="41"/>
      <c r="AA335" s="41"/>
      <c r="AB335" s="41"/>
      <c r="AC335" s="41"/>
      <c r="AD335" s="41"/>
      <c r="AE335" s="41"/>
      <c r="AR335" s="218" t="s">
        <v>256</v>
      </c>
      <c r="AT335" s="218" t="s">
        <v>143</v>
      </c>
      <c r="AU335" s="218" t="s">
        <v>82</v>
      </c>
      <c r="AY335" s="20" t="s">
        <v>141</v>
      </c>
      <c r="BE335" s="219">
        <f>IF(N335="základní",J335,0)</f>
        <v>0</v>
      </c>
      <c r="BF335" s="219">
        <f>IF(N335="snížená",J335,0)</f>
        <v>0</v>
      </c>
      <c r="BG335" s="219">
        <f>IF(N335="zákl. přenesená",J335,0)</f>
        <v>0</v>
      </c>
      <c r="BH335" s="219">
        <f>IF(N335="sníž. přenesená",J335,0)</f>
        <v>0</v>
      </c>
      <c r="BI335" s="219">
        <f>IF(N335="nulová",J335,0)</f>
        <v>0</v>
      </c>
      <c r="BJ335" s="20" t="s">
        <v>80</v>
      </c>
      <c r="BK335" s="219">
        <f>ROUND(I335*H335,2)</f>
        <v>0</v>
      </c>
      <c r="BL335" s="20" t="s">
        <v>256</v>
      </c>
      <c r="BM335" s="218" t="s">
        <v>516</v>
      </c>
    </row>
    <row r="336" s="2" customFormat="1" ht="24.15" customHeight="1">
      <c r="A336" s="41"/>
      <c r="B336" s="42"/>
      <c r="C336" s="207" t="s">
        <v>517</v>
      </c>
      <c r="D336" s="207" t="s">
        <v>143</v>
      </c>
      <c r="E336" s="208" t="s">
        <v>518</v>
      </c>
      <c r="F336" s="209" t="s">
        <v>519</v>
      </c>
      <c r="G336" s="210" t="s">
        <v>209</v>
      </c>
      <c r="H336" s="211">
        <v>0.53000000000000003</v>
      </c>
      <c r="I336" s="212"/>
      <c r="J336" s="213">
        <f>ROUND(I336*H336,2)</f>
        <v>0</v>
      </c>
      <c r="K336" s="209" t="s">
        <v>147</v>
      </c>
      <c r="L336" s="47"/>
      <c r="M336" s="214" t="s">
        <v>19</v>
      </c>
      <c r="N336" s="215" t="s">
        <v>43</v>
      </c>
      <c r="O336" s="87"/>
      <c r="P336" s="216">
        <f>O336*H336</f>
        <v>0</v>
      </c>
      <c r="Q336" s="216">
        <v>0</v>
      </c>
      <c r="R336" s="216">
        <f>Q336*H336</f>
        <v>0</v>
      </c>
      <c r="S336" s="216">
        <v>0</v>
      </c>
      <c r="T336" s="217">
        <f>S336*H336</f>
        <v>0</v>
      </c>
      <c r="U336" s="41"/>
      <c r="V336" s="41"/>
      <c r="W336" s="41"/>
      <c r="X336" s="41"/>
      <c r="Y336" s="41"/>
      <c r="Z336" s="41"/>
      <c r="AA336" s="41"/>
      <c r="AB336" s="41"/>
      <c r="AC336" s="41"/>
      <c r="AD336" s="41"/>
      <c r="AE336" s="41"/>
      <c r="AR336" s="218" t="s">
        <v>256</v>
      </c>
      <c r="AT336" s="218" t="s">
        <v>143</v>
      </c>
      <c r="AU336" s="218" t="s">
        <v>82</v>
      </c>
      <c r="AY336" s="20" t="s">
        <v>141</v>
      </c>
      <c r="BE336" s="219">
        <f>IF(N336="základní",J336,0)</f>
        <v>0</v>
      </c>
      <c r="BF336" s="219">
        <f>IF(N336="snížená",J336,0)</f>
        <v>0</v>
      </c>
      <c r="BG336" s="219">
        <f>IF(N336="zákl. přenesená",J336,0)</f>
        <v>0</v>
      </c>
      <c r="BH336" s="219">
        <f>IF(N336="sníž. přenesená",J336,0)</f>
        <v>0</v>
      </c>
      <c r="BI336" s="219">
        <f>IF(N336="nulová",J336,0)</f>
        <v>0</v>
      </c>
      <c r="BJ336" s="20" t="s">
        <v>80</v>
      </c>
      <c r="BK336" s="219">
        <f>ROUND(I336*H336,2)</f>
        <v>0</v>
      </c>
      <c r="BL336" s="20" t="s">
        <v>256</v>
      </c>
      <c r="BM336" s="218" t="s">
        <v>520</v>
      </c>
    </row>
    <row r="337" s="2" customFormat="1">
      <c r="A337" s="41"/>
      <c r="B337" s="42"/>
      <c r="C337" s="43"/>
      <c r="D337" s="220" t="s">
        <v>150</v>
      </c>
      <c r="E337" s="43"/>
      <c r="F337" s="221" t="s">
        <v>521</v>
      </c>
      <c r="G337" s="43"/>
      <c r="H337" s="43"/>
      <c r="I337" s="222"/>
      <c r="J337" s="43"/>
      <c r="K337" s="43"/>
      <c r="L337" s="47"/>
      <c r="M337" s="223"/>
      <c r="N337" s="224"/>
      <c r="O337" s="87"/>
      <c r="P337" s="87"/>
      <c r="Q337" s="87"/>
      <c r="R337" s="87"/>
      <c r="S337" s="87"/>
      <c r="T337" s="88"/>
      <c r="U337" s="41"/>
      <c r="V337" s="41"/>
      <c r="W337" s="41"/>
      <c r="X337" s="41"/>
      <c r="Y337" s="41"/>
      <c r="Z337" s="41"/>
      <c r="AA337" s="41"/>
      <c r="AB337" s="41"/>
      <c r="AC337" s="41"/>
      <c r="AD337" s="41"/>
      <c r="AE337" s="41"/>
      <c r="AT337" s="20" t="s">
        <v>150</v>
      </c>
      <c r="AU337" s="20" t="s">
        <v>82</v>
      </c>
    </row>
    <row r="338" s="12" customFormat="1" ht="22.8" customHeight="1">
      <c r="A338" s="12"/>
      <c r="B338" s="191"/>
      <c r="C338" s="192"/>
      <c r="D338" s="193" t="s">
        <v>71</v>
      </c>
      <c r="E338" s="205" t="s">
        <v>522</v>
      </c>
      <c r="F338" s="205" t="s">
        <v>523</v>
      </c>
      <c r="G338" s="192"/>
      <c r="H338" s="192"/>
      <c r="I338" s="195"/>
      <c r="J338" s="206">
        <f>BK338</f>
        <v>0</v>
      </c>
      <c r="K338" s="192"/>
      <c r="L338" s="197"/>
      <c r="M338" s="198"/>
      <c r="N338" s="199"/>
      <c r="O338" s="199"/>
      <c r="P338" s="200">
        <f>SUM(P339:P350)</f>
        <v>0</v>
      </c>
      <c r="Q338" s="199"/>
      <c r="R338" s="200">
        <f>SUM(R339:R350)</f>
        <v>0.027555</v>
      </c>
      <c r="S338" s="199"/>
      <c r="T338" s="201">
        <f>SUM(T339:T350)</f>
        <v>0</v>
      </c>
      <c r="U338" s="12"/>
      <c r="V338" s="12"/>
      <c r="W338" s="12"/>
      <c r="X338" s="12"/>
      <c r="Y338" s="12"/>
      <c r="Z338" s="12"/>
      <c r="AA338" s="12"/>
      <c r="AB338" s="12"/>
      <c r="AC338" s="12"/>
      <c r="AD338" s="12"/>
      <c r="AE338" s="12"/>
      <c r="AR338" s="202" t="s">
        <v>82</v>
      </c>
      <c r="AT338" s="203" t="s">
        <v>71</v>
      </c>
      <c r="AU338" s="203" t="s">
        <v>80</v>
      </c>
      <c r="AY338" s="202" t="s">
        <v>141</v>
      </c>
      <c r="BK338" s="204">
        <f>SUM(BK339:BK350)</f>
        <v>0</v>
      </c>
    </row>
    <row r="339" s="2" customFormat="1" ht="16.5" customHeight="1">
      <c r="A339" s="41"/>
      <c r="B339" s="42"/>
      <c r="C339" s="207" t="s">
        <v>524</v>
      </c>
      <c r="D339" s="207" t="s">
        <v>143</v>
      </c>
      <c r="E339" s="208" t="s">
        <v>525</v>
      </c>
      <c r="F339" s="209" t="s">
        <v>526</v>
      </c>
      <c r="G339" s="210" t="s">
        <v>247</v>
      </c>
      <c r="H339" s="211">
        <v>9</v>
      </c>
      <c r="I339" s="212"/>
      <c r="J339" s="213">
        <f>ROUND(I339*H339,2)</f>
        <v>0</v>
      </c>
      <c r="K339" s="209" t="s">
        <v>147</v>
      </c>
      <c r="L339" s="47"/>
      <c r="M339" s="214" t="s">
        <v>19</v>
      </c>
      <c r="N339" s="215" t="s">
        <v>43</v>
      </c>
      <c r="O339" s="87"/>
      <c r="P339" s="216">
        <f>O339*H339</f>
        <v>0</v>
      </c>
      <c r="Q339" s="216">
        <v>0.00142</v>
      </c>
      <c r="R339" s="216">
        <f>Q339*H339</f>
        <v>0.01278</v>
      </c>
      <c r="S339" s="216">
        <v>0</v>
      </c>
      <c r="T339" s="217">
        <f>S339*H339</f>
        <v>0</v>
      </c>
      <c r="U339" s="41"/>
      <c r="V339" s="41"/>
      <c r="W339" s="41"/>
      <c r="X339" s="41"/>
      <c r="Y339" s="41"/>
      <c r="Z339" s="41"/>
      <c r="AA339" s="41"/>
      <c r="AB339" s="41"/>
      <c r="AC339" s="41"/>
      <c r="AD339" s="41"/>
      <c r="AE339" s="41"/>
      <c r="AR339" s="218" t="s">
        <v>256</v>
      </c>
      <c r="AT339" s="218" t="s">
        <v>143</v>
      </c>
      <c r="AU339" s="218" t="s">
        <v>82</v>
      </c>
      <c r="AY339" s="20" t="s">
        <v>141</v>
      </c>
      <c r="BE339" s="219">
        <f>IF(N339="základní",J339,0)</f>
        <v>0</v>
      </c>
      <c r="BF339" s="219">
        <f>IF(N339="snížená",J339,0)</f>
        <v>0</v>
      </c>
      <c r="BG339" s="219">
        <f>IF(N339="zákl. přenesená",J339,0)</f>
        <v>0</v>
      </c>
      <c r="BH339" s="219">
        <f>IF(N339="sníž. přenesená",J339,0)</f>
        <v>0</v>
      </c>
      <c r="BI339" s="219">
        <f>IF(N339="nulová",J339,0)</f>
        <v>0</v>
      </c>
      <c r="BJ339" s="20" t="s">
        <v>80</v>
      </c>
      <c r="BK339" s="219">
        <f>ROUND(I339*H339,2)</f>
        <v>0</v>
      </c>
      <c r="BL339" s="20" t="s">
        <v>256</v>
      </c>
      <c r="BM339" s="218" t="s">
        <v>527</v>
      </c>
    </row>
    <row r="340" s="2" customFormat="1">
      <c r="A340" s="41"/>
      <c r="B340" s="42"/>
      <c r="C340" s="43"/>
      <c r="D340" s="220" t="s">
        <v>150</v>
      </c>
      <c r="E340" s="43"/>
      <c r="F340" s="221" t="s">
        <v>528</v>
      </c>
      <c r="G340" s="43"/>
      <c r="H340" s="43"/>
      <c r="I340" s="222"/>
      <c r="J340" s="43"/>
      <c r="K340" s="43"/>
      <c r="L340" s="47"/>
      <c r="M340" s="223"/>
      <c r="N340" s="224"/>
      <c r="O340" s="87"/>
      <c r="P340" s="87"/>
      <c r="Q340" s="87"/>
      <c r="R340" s="87"/>
      <c r="S340" s="87"/>
      <c r="T340" s="88"/>
      <c r="U340" s="41"/>
      <c r="V340" s="41"/>
      <c r="W340" s="41"/>
      <c r="X340" s="41"/>
      <c r="Y340" s="41"/>
      <c r="Z340" s="41"/>
      <c r="AA340" s="41"/>
      <c r="AB340" s="41"/>
      <c r="AC340" s="41"/>
      <c r="AD340" s="41"/>
      <c r="AE340" s="41"/>
      <c r="AT340" s="20" t="s">
        <v>150</v>
      </c>
      <c r="AU340" s="20" t="s">
        <v>82</v>
      </c>
    </row>
    <row r="341" s="13" customFormat="1">
      <c r="A341" s="13"/>
      <c r="B341" s="225"/>
      <c r="C341" s="226"/>
      <c r="D341" s="227" t="s">
        <v>152</v>
      </c>
      <c r="E341" s="228" t="s">
        <v>19</v>
      </c>
      <c r="F341" s="229" t="s">
        <v>529</v>
      </c>
      <c r="G341" s="226"/>
      <c r="H341" s="228" t="s">
        <v>19</v>
      </c>
      <c r="I341" s="230"/>
      <c r="J341" s="226"/>
      <c r="K341" s="226"/>
      <c r="L341" s="231"/>
      <c r="M341" s="232"/>
      <c r="N341" s="233"/>
      <c r="O341" s="233"/>
      <c r="P341" s="233"/>
      <c r="Q341" s="233"/>
      <c r="R341" s="233"/>
      <c r="S341" s="233"/>
      <c r="T341" s="234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T341" s="235" t="s">
        <v>152</v>
      </c>
      <c r="AU341" s="235" t="s">
        <v>82</v>
      </c>
      <c r="AV341" s="13" t="s">
        <v>80</v>
      </c>
      <c r="AW341" s="13" t="s">
        <v>33</v>
      </c>
      <c r="AX341" s="13" t="s">
        <v>72</v>
      </c>
      <c r="AY341" s="235" t="s">
        <v>141</v>
      </c>
    </row>
    <row r="342" s="14" customFormat="1">
      <c r="A342" s="14"/>
      <c r="B342" s="236"/>
      <c r="C342" s="237"/>
      <c r="D342" s="227" t="s">
        <v>152</v>
      </c>
      <c r="E342" s="238" t="s">
        <v>19</v>
      </c>
      <c r="F342" s="239" t="s">
        <v>530</v>
      </c>
      <c r="G342" s="237"/>
      <c r="H342" s="240">
        <v>9</v>
      </c>
      <c r="I342" s="241"/>
      <c r="J342" s="237"/>
      <c r="K342" s="237"/>
      <c r="L342" s="242"/>
      <c r="M342" s="243"/>
      <c r="N342" s="244"/>
      <c r="O342" s="244"/>
      <c r="P342" s="244"/>
      <c r="Q342" s="244"/>
      <c r="R342" s="244"/>
      <c r="S342" s="244"/>
      <c r="T342" s="245"/>
      <c r="U342" s="14"/>
      <c r="V342" s="14"/>
      <c r="W342" s="14"/>
      <c r="X342" s="14"/>
      <c r="Y342" s="14"/>
      <c r="Z342" s="14"/>
      <c r="AA342" s="14"/>
      <c r="AB342" s="14"/>
      <c r="AC342" s="14"/>
      <c r="AD342" s="14"/>
      <c r="AE342" s="14"/>
      <c r="AT342" s="246" t="s">
        <v>152</v>
      </c>
      <c r="AU342" s="246" t="s">
        <v>82</v>
      </c>
      <c r="AV342" s="14" t="s">
        <v>82</v>
      </c>
      <c r="AW342" s="14" t="s">
        <v>33</v>
      </c>
      <c r="AX342" s="14" t="s">
        <v>72</v>
      </c>
      <c r="AY342" s="246" t="s">
        <v>141</v>
      </c>
    </row>
    <row r="343" s="15" customFormat="1">
      <c r="A343" s="15"/>
      <c r="B343" s="247"/>
      <c r="C343" s="248"/>
      <c r="D343" s="227" t="s">
        <v>152</v>
      </c>
      <c r="E343" s="249" t="s">
        <v>19</v>
      </c>
      <c r="F343" s="250" t="s">
        <v>157</v>
      </c>
      <c r="G343" s="248"/>
      <c r="H343" s="251">
        <v>9</v>
      </c>
      <c r="I343" s="252"/>
      <c r="J343" s="248"/>
      <c r="K343" s="248"/>
      <c r="L343" s="253"/>
      <c r="M343" s="254"/>
      <c r="N343" s="255"/>
      <c r="O343" s="255"/>
      <c r="P343" s="255"/>
      <c r="Q343" s="255"/>
      <c r="R343" s="255"/>
      <c r="S343" s="255"/>
      <c r="T343" s="256"/>
      <c r="U343" s="15"/>
      <c r="V343" s="15"/>
      <c r="W343" s="15"/>
      <c r="X343" s="15"/>
      <c r="Y343" s="15"/>
      <c r="Z343" s="15"/>
      <c r="AA343" s="15"/>
      <c r="AB343" s="15"/>
      <c r="AC343" s="15"/>
      <c r="AD343" s="15"/>
      <c r="AE343" s="15"/>
      <c r="AT343" s="257" t="s">
        <v>152</v>
      </c>
      <c r="AU343" s="257" t="s">
        <v>82</v>
      </c>
      <c r="AV343" s="15" t="s">
        <v>158</v>
      </c>
      <c r="AW343" s="15" t="s">
        <v>33</v>
      </c>
      <c r="AX343" s="15" t="s">
        <v>80</v>
      </c>
      <c r="AY343" s="257" t="s">
        <v>141</v>
      </c>
    </row>
    <row r="344" s="2" customFormat="1" ht="16.5" customHeight="1">
      <c r="A344" s="41"/>
      <c r="B344" s="42"/>
      <c r="C344" s="207" t="s">
        <v>531</v>
      </c>
      <c r="D344" s="207" t="s">
        <v>143</v>
      </c>
      <c r="E344" s="208" t="s">
        <v>532</v>
      </c>
      <c r="F344" s="209" t="s">
        <v>533</v>
      </c>
      <c r="G344" s="210" t="s">
        <v>247</v>
      </c>
      <c r="H344" s="211">
        <v>7.5</v>
      </c>
      <c r="I344" s="212"/>
      <c r="J344" s="213">
        <f>ROUND(I344*H344,2)</f>
        <v>0</v>
      </c>
      <c r="K344" s="209" t="s">
        <v>147</v>
      </c>
      <c r="L344" s="47"/>
      <c r="M344" s="214" t="s">
        <v>19</v>
      </c>
      <c r="N344" s="215" t="s">
        <v>43</v>
      </c>
      <c r="O344" s="87"/>
      <c r="P344" s="216">
        <f>O344*H344</f>
        <v>0</v>
      </c>
      <c r="Q344" s="216">
        <v>0.00197</v>
      </c>
      <c r="R344" s="216">
        <f>Q344*H344</f>
        <v>0.014775</v>
      </c>
      <c r="S344" s="216">
        <v>0</v>
      </c>
      <c r="T344" s="217">
        <f>S344*H344</f>
        <v>0</v>
      </c>
      <c r="U344" s="41"/>
      <c r="V344" s="41"/>
      <c r="W344" s="41"/>
      <c r="X344" s="41"/>
      <c r="Y344" s="41"/>
      <c r="Z344" s="41"/>
      <c r="AA344" s="41"/>
      <c r="AB344" s="41"/>
      <c r="AC344" s="41"/>
      <c r="AD344" s="41"/>
      <c r="AE344" s="41"/>
      <c r="AR344" s="218" t="s">
        <v>256</v>
      </c>
      <c r="AT344" s="218" t="s">
        <v>143</v>
      </c>
      <c r="AU344" s="218" t="s">
        <v>82</v>
      </c>
      <c r="AY344" s="20" t="s">
        <v>141</v>
      </c>
      <c r="BE344" s="219">
        <f>IF(N344="základní",J344,0)</f>
        <v>0</v>
      </c>
      <c r="BF344" s="219">
        <f>IF(N344="snížená",J344,0)</f>
        <v>0</v>
      </c>
      <c r="BG344" s="219">
        <f>IF(N344="zákl. přenesená",J344,0)</f>
        <v>0</v>
      </c>
      <c r="BH344" s="219">
        <f>IF(N344="sníž. přenesená",J344,0)</f>
        <v>0</v>
      </c>
      <c r="BI344" s="219">
        <f>IF(N344="nulová",J344,0)</f>
        <v>0</v>
      </c>
      <c r="BJ344" s="20" t="s">
        <v>80</v>
      </c>
      <c r="BK344" s="219">
        <f>ROUND(I344*H344,2)</f>
        <v>0</v>
      </c>
      <c r="BL344" s="20" t="s">
        <v>256</v>
      </c>
      <c r="BM344" s="218" t="s">
        <v>534</v>
      </c>
    </row>
    <row r="345" s="2" customFormat="1">
      <c r="A345" s="41"/>
      <c r="B345" s="42"/>
      <c r="C345" s="43"/>
      <c r="D345" s="220" t="s">
        <v>150</v>
      </c>
      <c r="E345" s="43"/>
      <c r="F345" s="221" t="s">
        <v>535</v>
      </c>
      <c r="G345" s="43"/>
      <c r="H345" s="43"/>
      <c r="I345" s="222"/>
      <c r="J345" s="43"/>
      <c r="K345" s="43"/>
      <c r="L345" s="47"/>
      <c r="M345" s="223"/>
      <c r="N345" s="224"/>
      <c r="O345" s="87"/>
      <c r="P345" s="87"/>
      <c r="Q345" s="87"/>
      <c r="R345" s="87"/>
      <c r="S345" s="87"/>
      <c r="T345" s="88"/>
      <c r="U345" s="41"/>
      <c r="V345" s="41"/>
      <c r="W345" s="41"/>
      <c r="X345" s="41"/>
      <c r="Y345" s="41"/>
      <c r="Z345" s="41"/>
      <c r="AA345" s="41"/>
      <c r="AB345" s="41"/>
      <c r="AC345" s="41"/>
      <c r="AD345" s="41"/>
      <c r="AE345" s="41"/>
      <c r="AT345" s="20" t="s">
        <v>150</v>
      </c>
      <c r="AU345" s="20" t="s">
        <v>82</v>
      </c>
    </row>
    <row r="346" s="13" customFormat="1">
      <c r="A346" s="13"/>
      <c r="B346" s="225"/>
      <c r="C346" s="226"/>
      <c r="D346" s="227" t="s">
        <v>152</v>
      </c>
      <c r="E346" s="228" t="s">
        <v>19</v>
      </c>
      <c r="F346" s="229" t="s">
        <v>529</v>
      </c>
      <c r="G346" s="226"/>
      <c r="H346" s="228" t="s">
        <v>19</v>
      </c>
      <c r="I346" s="230"/>
      <c r="J346" s="226"/>
      <c r="K346" s="226"/>
      <c r="L346" s="231"/>
      <c r="M346" s="232"/>
      <c r="N346" s="233"/>
      <c r="O346" s="233"/>
      <c r="P346" s="233"/>
      <c r="Q346" s="233"/>
      <c r="R346" s="233"/>
      <c r="S346" s="233"/>
      <c r="T346" s="234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235" t="s">
        <v>152</v>
      </c>
      <c r="AU346" s="235" t="s">
        <v>82</v>
      </c>
      <c r="AV346" s="13" t="s">
        <v>80</v>
      </c>
      <c r="AW346" s="13" t="s">
        <v>33</v>
      </c>
      <c r="AX346" s="13" t="s">
        <v>72</v>
      </c>
      <c r="AY346" s="235" t="s">
        <v>141</v>
      </c>
    </row>
    <row r="347" s="14" customFormat="1">
      <c r="A347" s="14"/>
      <c r="B347" s="236"/>
      <c r="C347" s="237"/>
      <c r="D347" s="227" t="s">
        <v>152</v>
      </c>
      <c r="E347" s="238" t="s">
        <v>19</v>
      </c>
      <c r="F347" s="239" t="s">
        <v>536</v>
      </c>
      <c r="G347" s="237"/>
      <c r="H347" s="240">
        <v>7.5</v>
      </c>
      <c r="I347" s="241"/>
      <c r="J347" s="237"/>
      <c r="K347" s="237"/>
      <c r="L347" s="242"/>
      <c r="M347" s="243"/>
      <c r="N347" s="244"/>
      <c r="O347" s="244"/>
      <c r="P347" s="244"/>
      <c r="Q347" s="244"/>
      <c r="R347" s="244"/>
      <c r="S347" s="244"/>
      <c r="T347" s="245"/>
      <c r="U347" s="14"/>
      <c r="V347" s="14"/>
      <c r="W347" s="14"/>
      <c r="X347" s="14"/>
      <c r="Y347" s="14"/>
      <c r="Z347" s="14"/>
      <c r="AA347" s="14"/>
      <c r="AB347" s="14"/>
      <c r="AC347" s="14"/>
      <c r="AD347" s="14"/>
      <c r="AE347" s="14"/>
      <c r="AT347" s="246" t="s">
        <v>152</v>
      </c>
      <c r="AU347" s="246" t="s">
        <v>82</v>
      </c>
      <c r="AV347" s="14" t="s">
        <v>82</v>
      </c>
      <c r="AW347" s="14" t="s">
        <v>33</v>
      </c>
      <c r="AX347" s="14" t="s">
        <v>72</v>
      </c>
      <c r="AY347" s="246" t="s">
        <v>141</v>
      </c>
    </row>
    <row r="348" s="15" customFormat="1">
      <c r="A348" s="15"/>
      <c r="B348" s="247"/>
      <c r="C348" s="248"/>
      <c r="D348" s="227" t="s">
        <v>152</v>
      </c>
      <c r="E348" s="249" t="s">
        <v>19</v>
      </c>
      <c r="F348" s="250" t="s">
        <v>157</v>
      </c>
      <c r="G348" s="248"/>
      <c r="H348" s="251">
        <v>7.5</v>
      </c>
      <c r="I348" s="252"/>
      <c r="J348" s="248"/>
      <c r="K348" s="248"/>
      <c r="L348" s="253"/>
      <c r="M348" s="254"/>
      <c r="N348" s="255"/>
      <c r="O348" s="255"/>
      <c r="P348" s="255"/>
      <c r="Q348" s="255"/>
      <c r="R348" s="255"/>
      <c r="S348" s="255"/>
      <c r="T348" s="256"/>
      <c r="U348" s="15"/>
      <c r="V348" s="15"/>
      <c r="W348" s="15"/>
      <c r="X348" s="15"/>
      <c r="Y348" s="15"/>
      <c r="Z348" s="15"/>
      <c r="AA348" s="15"/>
      <c r="AB348" s="15"/>
      <c r="AC348" s="15"/>
      <c r="AD348" s="15"/>
      <c r="AE348" s="15"/>
      <c r="AT348" s="257" t="s">
        <v>152</v>
      </c>
      <c r="AU348" s="257" t="s">
        <v>82</v>
      </c>
      <c r="AV348" s="15" t="s">
        <v>158</v>
      </c>
      <c r="AW348" s="15" t="s">
        <v>33</v>
      </c>
      <c r="AX348" s="15" t="s">
        <v>80</v>
      </c>
      <c r="AY348" s="257" t="s">
        <v>141</v>
      </c>
    </row>
    <row r="349" s="2" customFormat="1" ht="24.15" customHeight="1">
      <c r="A349" s="41"/>
      <c r="B349" s="42"/>
      <c r="C349" s="207" t="s">
        <v>537</v>
      </c>
      <c r="D349" s="207" t="s">
        <v>143</v>
      </c>
      <c r="E349" s="208" t="s">
        <v>518</v>
      </c>
      <c r="F349" s="209" t="s">
        <v>519</v>
      </c>
      <c r="G349" s="210" t="s">
        <v>209</v>
      </c>
      <c r="H349" s="211">
        <v>0.028000000000000001</v>
      </c>
      <c r="I349" s="212"/>
      <c r="J349" s="213">
        <f>ROUND(I349*H349,2)</f>
        <v>0</v>
      </c>
      <c r="K349" s="209" t="s">
        <v>147</v>
      </c>
      <c r="L349" s="47"/>
      <c r="M349" s="214" t="s">
        <v>19</v>
      </c>
      <c r="N349" s="215" t="s">
        <v>43</v>
      </c>
      <c r="O349" s="87"/>
      <c r="P349" s="216">
        <f>O349*H349</f>
        <v>0</v>
      </c>
      <c r="Q349" s="216">
        <v>0</v>
      </c>
      <c r="R349" s="216">
        <f>Q349*H349</f>
        <v>0</v>
      </c>
      <c r="S349" s="216">
        <v>0</v>
      </c>
      <c r="T349" s="217">
        <f>S349*H349</f>
        <v>0</v>
      </c>
      <c r="U349" s="41"/>
      <c r="V349" s="41"/>
      <c r="W349" s="41"/>
      <c r="X349" s="41"/>
      <c r="Y349" s="41"/>
      <c r="Z349" s="41"/>
      <c r="AA349" s="41"/>
      <c r="AB349" s="41"/>
      <c r="AC349" s="41"/>
      <c r="AD349" s="41"/>
      <c r="AE349" s="41"/>
      <c r="AR349" s="218" t="s">
        <v>256</v>
      </c>
      <c r="AT349" s="218" t="s">
        <v>143</v>
      </c>
      <c r="AU349" s="218" t="s">
        <v>82</v>
      </c>
      <c r="AY349" s="20" t="s">
        <v>141</v>
      </c>
      <c r="BE349" s="219">
        <f>IF(N349="základní",J349,0)</f>
        <v>0</v>
      </c>
      <c r="BF349" s="219">
        <f>IF(N349="snížená",J349,0)</f>
        <v>0</v>
      </c>
      <c r="BG349" s="219">
        <f>IF(N349="zákl. přenesená",J349,0)</f>
        <v>0</v>
      </c>
      <c r="BH349" s="219">
        <f>IF(N349="sníž. přenesená",J349,0)</f>
        <v>0</v>
      </c>
      <c r="BI349" s="219">
        <f>IF(N349="nulová",J349,0)</f>
        <v>0</v>
      </c>
      <c r="BJ349" s="20" t="s">
        <v>80</v>
      </c>
      <c r="BK349" s="219">
        <f>ROUND(I349*H349,2)</f>
        <v>0</v>
      </c>
      <c r="BL349" s="20" t="s">
        <v>256</v>
      </c>
      <c r="BM349" s="218" t="s">
        <v>538</v>
      </c>
    </row>
    <row r="350" s="2" customFormat="1">
      <c r="A350" s="41"/>
      <c r="B350" s="42"/>
      <c r="C350" s="43"/>
      <c r="D350" s="220" t="s">
        <v>150</v>
      </c>
      <c r="E350" s="43"/>
      <c r="F350" s="221" t="s">
        <v>521</v>
      </c>
      <c r="G350" s="43"/>
      <c r="H350" s="43"/>
      <c r="I350" s="222"/>
      <c r="J350" s="43"/>
      <c r="K350" s="43"/>
      <c r="L350" s="47"/>
      <c r="M350" s="223"/>
      <c r="N350" s="224"/>
      <c r="O350" s="87"/>
      <c r="P350" s="87"/>
      <c r="Q350" s="87"/>
      <c r="R350" s="87"/>
      <c r="S350" s="87"/>
      <c r="T350" s="88"/>
      <c r="U350" s="41"/>
      <c r="V350" s="41"/>
      <c r="W350" s="41"/>
      <c r="X350" s="41"/>
      <c r="Y350" s="41"/>
      <c r="Z350" s="41"/>
      <c r="AA350" s="41"/>
      <c r="AB350" s="41"/>
      <c r="AC350" s="41"/>
      <c r="AD350" s="41"/>
      <c r="AE350" s="41"/>
      <c r="AT350" s="20" t="s">
        <v>150</v>
      </c>
      <c r="AU350" s="20" t="s">
        <v>82</v>
      </c>
    </row>
    <row r="351" s="12" customFormat="1" ht="25.92" customHeight="1">
      <c r="A351" s="12"/>
      <c r="B351" s="191"/>
      <c r="C351" s="192"/>
      <c r="D351" s="193" t="s">
        <v>71</v>
      </c>
      <c r="E351" s="194" t="s">
        <v>539</v>
      </c>
      <c r="F351" s="194" t="s">
        <v>540</v>
      </c>
      <c r="G351" s="192"/>
      <c r="H351" s="192"/>
      <c r="I351" s="195"/>
      <c r="J351" s="196">
        <f>BK351</f>
        <v>0</v>
      </c>
      <c r="K351" s="192"/>
      <c r="L351" s="197"/>
      <c r="M351" s="198"/>
      <c r="N351" s="199"/>
      <c r="O351" s="199"/>
      <c r="P351" s="200">
        <f>SUM(P352:P353)</f>
        <v>0</v>
      </c>
      <c r="Q351" s="199"/>
      <c r="R351" s="200">
        <f>SUM(R352:R353)</f>
        <v>0</v>
      </c>
      <c r="S351" s="199"/>
      <c r="T351" s="201">
        <f>SUM(T352:T353)</f>
        <v>0</v>
      </c>
      <c r="U351" s="12"/>
      <c r="V351" s="12"/>
      <c r="W351" s="12"/>
      <c r="X351" s="12"/>
      <c r="Y351" s="12"/>
      <c r="Z351" s="12"/>
      <c r="AA351" s="12"/>
      <c r="AB351" s="12"/>
      <c r="AC351" s="12"/>
      <c r="AD351" s="12"/>
      <c r="AE351" s="12"/>
      <c r="AR351" s="202" t="s">
        <v>148</v>
      </c>
      <c r="AT351" s="203" t="s">
        <v>71</v>
      </c>
      <c r="AU351" s="203" t="s">
        <v>72</v>
      </c>
      <c r="AY351" s="202" t="s">
        <v>141</v>
      </c>
      <c r="BK351" s="204">
        <f>SUM(BK352:BK353)</f>
        <v>0</v>
      </c>
    </row>
    <row r="352" s="2" customFormat="1" ht="33" customHeight="1">
      <c r="A352" s="41"/>
      <c r="B352" s="42"/>
      <c r="C352" s="207" t="s">
        <v>380</v>
      </c>
      <c r="D352" s="207" t="s">
        <v>143</v>
      </c>
      <c r="E352" s="208" t="s">
        <v>541</v>
      </c>
      <c r="F352" s="209" t="s">
        <v>542</v>
      </c>
      <c r="G352" s="210" t="s">
        <v>543</v>
      </c>
      <c r="H352" s="211">
        <v>50</v>
      </c>
      <c r="I352" s="212"/>
      <c r="J352" s="213">
        <f>ROUND(I352*H352,2)</f>
        <v>0</v>
      </c>
      <c r="K352" s="209" t="s">
        <v>147</v>
      </c>
      <c r="L352" s="47"/>
      <c r="M352" s="214" t="s">
        <v>19</v>
      </c>
      <c r="N352" s="215" t="s">
        <v>43</v>
      </c>
      <c r="O352" s="87"/>
      <c r="P352" s="216">
        <f>O352*H352</f>
        <v>0</v>
      </c>
      <c r="Q352" s="216">
        <v>0</v>
      </c>
      <c r="R352" s="216">
        <f>Q352*H352</f>
        <v>0</v>
      </c>
      <c r="S352" s="216">
        <v>0</v>
      </c>
      <c r="T352" s="217">
        <f>S352*H352</f>
        <v>0</v>
      </c>
      <c r="U352" s="41"/>
      <c r="V352" s="41"/>
      <c r="W352" s="41"/>
      <c r="X352" s="41"/>
      <c r="Y352" s="41"/>
      <c r="Z352" s="41"/>
      <c r="AA352" s="41"/>
      <c r="AB352" s="41"/>
      <c r="AC352" s="41"/>
      <c r="AD352" s="41"/>
      <c r="AE352" s="41"/>
      <c r="AR352" s="218" t="s">
        <v>544</v>
      </c>
      <c r="AT352" s="218" t="s">
        <v>143</v>
      </c>
      <c r="AU352" s="218" t="s">
        <v>80</v>
      </c>
      <c r="AY352" s="20" t="s">
        <v>141</v>
      </c>
      <c r="BE352" s="219">
        <f>IF(N352="základní",J352,0)</f>
        <v>0</v>
      </c>
      <c r="BF352" s="219">
        <f>IF(N352="snížená",J352,0)</f>
        <v>0</v>
      </c>
      <c r="BG352" s="219">
        <f>IF(N352="zákl. přenesená",J352,0)</f>
        <v>0</v>
      </c>
      <c r="BH352" s="219">
        <f>IF(N352="sníž. přenesená",J352,0)</f>
        <v>0</v>
      </c>
      <c r="BI352" s="219">
        <f>IF(N352="nulová",J352,0)</f>
        <v>0</v>
      </c>
      <c r="BJ352" s="20" t="s">
        <v>80</v>
      </c>
      <c r="BK352" s="219">
        <f>ROUND(I352*H352,2)</f>
        <v>0</v>
      </c>
      <c r="BL352" s="20" t="s">
        <v>544</v>
      </c>
      <c r="BM352" s="218" t="s">
        <v>545</v>
      </c>
    </row>
    <row r="353" s="2" customFormat="1">
      <c r="A353" s="41"/>
      <c r="B353" s="42"/>
      <c r="C353" s="43"/>
      <c r="D353" s="220" t="s">
        <v>150</v>
      </c>
      <c r="E353" s="43"/>
      <c r="F353" s="221" t="s">
        <v>546</v>
      </c>
      <c r="G353" s="43"/>
      <c r="H353" s="43"/>
      <c r="I353" s="222"/>
      <c r="J353" s="43"/>
      <c r="K353" s="43"/>
      <c r="L353" s="47"/>
      <c r="M353" s="279"/>
      <c r="N353" s="280"/>
      <c r="O353" s="281"/>
      <c r="P353" s="281"/>
      <c r="Q353" s="281"/>
      <c r="R353" s="281"/>
      <c r="S353" s="281"/>
      <c r="T353" s="282"/>
      <c r="U353" s="41"/>
      <c r="V353" s="41"/>
      <c r="W353" s="41"/>
      <c r="X353" s="41"/>
      <c r="Y353" s="41"/>
      <c r="Z353" s="41"/>
      <c r="AA353" s="41"/>
      <c r="AB353" s="41"/>
      <c r="AC353" s="41"/>
      <c r="AD353" s="41"/>
      <c r="AE353" s="41"/>
      <c r="AT353" s="20" t="s">
        <v>150</v>
      </c>
      <c r="AU353" s="20" t="s">
        <v>80</v>
      </c>
    </row>
    <row r="354" s="2" customFormat="1" ht="6.96" customHeight="1">
      <c r="A354" s="41"/>
      <c r="B354" s="62"/>
      <c r="C354" s="63"/>
      <c r="D354" s="63"/>
      <c r="E354" s="63"/>
      <c r="F354" s="63"/>
      <c r="G354" s="63"/>
      <c r="H354" s="63"/>
      <c r="I354" s="63"/>
      <c r="J354" s="63"/>
      <c r="K354" s="63"/>
      <c r="L354" s="47"/>
      <c r="M354" s="41"/>
      <c r="O354" s="41"/>
      <c r="P354" s="41"/>
      <c r="Q354" s="41"/>
      <c r="R354" s="41"/>
      <c r="S354" s="41"/>
      <c r="T354" s="41"/>
      <c r="U354" s="41"/>
      <c r="V354" s="41"/>
      <c r="W354" s="41"/>
      <c r="X354" s="41"/>
      <c r="Y354" s="41"/>
      <c r="Z354" s="41"/>
      <c r="AA354" s="41"/>
      <c r="AB354" s="41"/>
      <c r="AC354" s="41"/>
      <c r="AD354" s="41"/>
      <c r="AE354" s="41"/>
    </row>
  </sheetData>
  <sheetProtection sheet="1" autoFilter="0" formatColumns="0" formatRows="0" objects="1" scenarios="1" spinCount="100000" saltValue="muvqmDiNvdHxx1tPTdo+ILrKT6hVW2UrUNMnvY9UUKrLkmECceIiKftcIbB51OkyW1AdfMeCZs8zQrYtVcDqww==" hashValue="4ioaqMR8zzviWV7hhjaLAkLodE1eDp8iBQWd3c925xSUJ4Jf1i095KJWgh7b1gBK5pb8bnaIawRllWHJcRZvOw==" algorithmName="SHA-512" password="CEE1"/>
  <autoFilter ref="C99:K353"/>
  <mergeCells count="9">
    <mergeCell ref="E7:H7"/>
    <mergeCell ref="E9:H9"/>
    <mergeCell ref="E18:H18"/>
    <mergeCell ref="E27:H27"/>
    <mergeCell ref="E48:H48"/>
    <mergeCell ref="E50:H50"/>
    <mergeCell ref="E90:H90"/>
    <mergeCell ref="E92:H92"/>
    <mergeCell ref="L2:V2"/>
  </mergeCells>
  <hyperlinks>
    <hyperlink ref="F104" r:id="rId1" display="https://podminky.urs.cz/item/CS_URS_2024_02/132251101"/>
    <hyperlink ref="F122" r:id="rId2" display="https://podminky.urs.cz/item/CS_URS_2024_02/132251251"/>
    <hyperlink ref="F128" r:id="rId3" display="https://podminky.urs.cz/item/CS_URS_2024_02/162351103"/>
    <hyperlink ref="F132" r:id="rId4" display="https://podminky.urs.cz/item/CS_URS_2024_02/167151101"/>
    <hyperlink ref="F134" r:id="rId5" display="https://podminky.urs.cz/item/CS_URS_2024_02/174111101"/>
    <hyperlink ref="F144" r:id="rId6" display="https://podminky.urs.cz/item/CS_URS_2024_02/162751117"/>
    <hyperlink ref="F149" r:id="rId7" display="https://podminky.urs.cz/item/CS_URS_2024_02/171251201"/>
    <hyperlink ref="F154" r:id="rId8" display="https://podminky.urs.cz/item/CS_URS_2024_02/171201231"/>
    <hyperlink ref="F157" r:id="rId9" display="https://podminky.urs.cz/item/CS_URS_2024_02/181951112"/>
    <hyperlink ref="F162" r:id="rId10" display="https://podminky.urs.cz/item/CS_URS_2024_02/151101201"/>
    <hyperlink ref="F168" r:id="rId11" display="https://podminky.urs.cz/item/CS_URS_2024_02/151101211"/>
    <hyperlink ref="F170" r:id="rId12" display="https://podminky.urs.cz/item/CS_URS_2024_02/151101401"/>
    <hyperlink ref="F176" r:id="rId13" display="https://podminky.urs.cz/item/CS_URS_2024_02/151101411"/>
    <hyperlink ref="F179" r:id="rId14" display="https://podminky.urs.cz/item/CS_URS_2024_02/919735112"/>
    <hyperlink ref="F183" r:id="rId15" display="https://podminky.urs.cz/item/CS_URS_2024_02/113107182"/>
    <hyperlink ref="F187" r:id="rId16" display="https://podminky.urs.cz/item/CS_URS_2024_02/113107164"/>
    <hyperlink ref="F189" r:id="rId17" display="https://podminky.urs.cz/item/CS_URS_2024_02/997221551"/>
    <hyperlink ref="F191" r:id="rId18" display="https://podminky.urs.cz/item/CS_URS_2024_02/997221559"/>
    <hyperlink ref="F194" r:id="rId19" display="https://podminky.urs.cz/item/CS_URS_2024_02/997221611"/>
    <hyperlink ref="F196" r:id="rId20" display="https://podminky.urs.cz/item/CS_URS_2024_02/997013875"/>
    <hyperlink ref="F198" r:id="rId21" display="https://podminky.urs.cz/item/CS_URS_2024_02/997013873"/>
    <hyperlink ref="F201" r:id="rId22" display="https://podminky.urs.cz/item/CS_URS_2024_02/274321311"/>
    <hyperlink ref="F210" r:id="rId23" display="https://podminky.urs.cz/item/CS_URS_2024_02/274351121"/>
    <hyperlink ref="F214" r:id="rId24" display="https://podminky.urs.cz/item/CS_URS_2024_02/274351122"/>
    <hyperlink ref="F216" r:id="rId25" display="https://podminky.urs.cz/item/CS_URS_2024_02/279113134"/>
    <hyperlink ref="F220" r:id="rId26" display="https://podminky.urs.cz/item/CS_URS_2024_02/279113135"/>
    <hyperlink ref="F224" r:id="rId27" display="https://podminky.urs.cz/item/CS_URS_2024_02/274361821"/>
    <hyperlink ref="F234" r:id="rId28" display="https://podminky.urs.cz/item/CS_URS_2024_02/451572111"/>
    <hyperlink ref="F241" r:id="rId29" display="https://podminky.urs.cz/item/CS_URS_2024_02/452312141"/>
    <hyperlink ref="F247" r:id="rId30" display="https://podminky.urs.cz/item/CS_URS_2024_02/637121112"/>
    <hyperlink ref="F251" r:id="rId31" display="https://podminky.urs.cz/item/CS_URS_2024_02/564861011"/>
    <hyperlink ref="F255" r:id="rId32" display="https://podminky.urs.cz/item/CS_URS_2024_02/919726122"/>
    <hyperlink ref="F259" r:id="rId33" display="https://podminky.urs.cz/item/CS_URS_2024_02/916331112"/>
    <hyperlink ref="F266" r:id="rId34" display="https://podminky.urs.cz/item/CS_URS_2024_02/622211001"/>
    <hyperlink ref="F272" r:id="rId35" display="https://podminky.urs.cz/item/CS_URS_2024_02/622511112"/>
    <hyperlink ref="F276" r:id="rId36" display="https://podminky.urs.cz/item/CS_URS_2024_02/622151021"/>
    <hyperlink ref="F279" r:id="rId37" display="https://podminky.urs.cz/item/CS_URS_2024_02/635111241"/>
    <hyperlink ref="F286" r:id="rId38" display="https://podminky.urs.cz/item/CS_URS_2024_02/953331112"/>
    <hyperlink ref="F297" r:id="rId39" display="https://podminky.urs.cz/item/CS_URS_2024_02/961044111"/>
    <hyperlink ref="F303" r:id="rId40" display="https://podminky.urs.cz/item/CS_URS_2024_02/997013111"/>
    <hyperlink ref="F305" r:id="rId41" display="https://podminky.urs.cz/item/CS_URS_2024_02/997013501"/>
    <hyperlink ref="F307" r:id="rId42" display="https://podminky.urs.cz/item/CS_URS_2024_02/997013509"/>
    <hyperlink ref="F310" r:id="rId43" display="https://podminky.urs.cz/item/CS_URS_2024_02/997013861"/>
    <hyperlink ref="F313" r:id="rId44" display="https://podminky.urs.cz/item/CS_URS_2024_02/998011001"/>
    <hyperlink ref="F317" r:id="rId45" display="https://podminky.urs.cz/item/CS_URS_2024_02/711111001"/>
    <hyperlink ref="F324" r:id="rId46" display="https://podminky.urs.cz/item/CS_URS_2024_02/711141559"/>
    <hyperlink ref="F331" r:id="rId47" display="https://podminky.urs.cz/item/CS_URS_2024_02/998711101"/>
    <hyperlink ref="F337" r:id="rId48" display="https://podminky.urs.cz/item/CS_URS_2024_02/998721101"/>
    <hyperlink ref="F340" r:id="rId49" display="https://podminky.urs.cz/item/CS_URS_2024_02/721173401"/>
    <hyperlink ref="F345" r:id="rId50" display="https://podminky.urs.cz/item/CS_URS_2024_02/721173402"/>
    <hyperlink ref="F350" r:id="rId51" display="https://podminky.urs.cz/item/CS_URS_2024_02/998721101"/>
    <hyperlink ref="F353" r:id="rId52" display="https://podminky.urs.cz/item/CS_URS_2024_02/HZS2492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53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85</v>
      </c>
    </row>
    <row r="3" s="1" customFormat="1" ht="6.96" customHeight="1">
      <c r="B3" s="131"/>
      <c r="C3" s="132"/>
      <c r="D3" s="132"/>
      <c r="E3" s="132"/>
      <c r="F3" s="132"/>
      <c r="G3" s="132"/>
      <c r="H3" s="132"/>
      <c r="I3" s="132"/>
      <c r="J3" s="132"/>
      <c r="K3" s="132"/>
      <c r="L3" s="23"/>
      <c r="AT3" s="20" t="s">
        <v>82</v>
      </c>
    </row>
    <row r="4" s="1" customFormat="1" ht="24.96" customHeight="1">
      <c r="B4" s="23"/>
      <c r="D4" s="133" t="s">
        <v>98</v>
      </c>
      <c r="L4" s="23"/>
      <c r="M4" s="134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35" t="s">
        <v>16</v>
      </c>
      <c r="L6" s="23"/>
    </row>
    <row r="7" s="1" customFormat="1" ht="16.5" customHeight="1">
      <c r="B7" s="23"/>
      <c r="E7" s="136" t="str">
        <f>'Rekapitulace stavby'!K6</f>
        <v>Úprava areálu - středisko Rudíkov</v>
      </c>
      <c r="F7" s="135"/>
      <c r="G7" s="135"/>
      <c r="H7" s="135"/>
      <c r="L7" s="23"/>
    </row>
    <row r="8" s="2" customFormat="1" ht="12" customHeight="1">
      <c r="A8" s="41"/>
      <c r="B8" s="47"/>
      <c r="C8" s="41"/>
      <c r="D8" s="135" t="s">
        <v>99</v>
      </c>
      <c r="E8" s="41"/>
      <c r="F8" s="41"/>
      <c r="G8" s="41"/>
      <c r="H8" s="41"/>
      <c r="I8" s="41"/>
      <c r="J8" s="41"/>
      <c r="K8" s="41"/>
      <c r="L8" s="137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</row>
    <row r="9" s="2" customFormat="1" ht="16.5" customHeight="1">
      <c r="A9" s="41"/>
      <c r="B9" s="47"/>
      <c r="C9" s="41"/>
      <c r="D9" s="41"/>
      <c r="E9" s="138" t="s">
        <v>547</v>
      </c>
      <c r="F9" s="41"/>
      <c r="G9" s="41"/>
      <c r="H9" s="41"/>
      <c r="I9" s="41"/>
      <c r="J9" s="41"/>
      <c r="K9" s="41"/>
      <c r="L9" s="137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>
      <c r="A10" s="41"/>
      <c r="B10" s="47"/>
      <c r="C10" s="41"/>
      <c r="D10" s="41"/>
      <c r="E10" s="41"/>
      <c r="F10" s="41"/>
      <c r="G10" s="41"/>
      <c r="H10" s="41"/>
      <c r="I10" s="41"/>
      <c r="J10" s="41"/>
      <c r="K10" s="41"/>
      <c r="L10" s="137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2" customHeight="1">
      <c r="A11" s="41"/>
      <c r="B11" s="47"/>
      <c r="C11" s="41"/>
      <c r="D11" s="135" t="s">
        <v>18</v>
      </c>
      <c r="E11" s="41"/>
      <c r="F11" s="139" t="s">
        <v>19</v>
      </c>
      <c r="G11" s="41"/>
      <c r="H11" s="41"/>
      <c r="I11" s="135" t="s">
        <v>20</v>
      </c>
      <c r="J11" s="139" t="s">
        <v>19</v>
      </c>
      <c r="K11" s="41"/>
      <c r="L11" s="137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 ht="12" customHeight="1">
      <c r="A12" s="41"/>
      <c r="B12" s="47"/>
      <c r="C12" s="41"/>
      <c r="D12" s="135" t="s">
        <v>21</v>
      </c>
      <c r="E12" s="41"/>
      <c r="F12" s="139" t="s">
        <v>22</v>
      </c>
      <c r="G12" s="41"/>
      <c r="H12" s="41"/>
      <c r="I12" s="135" t="s">
        <v>23</v>
      </c>
      <c r="J12" s="140" t="str">
        <f>'Rekapitulace stavby'!AN8</f>
        <v>8. 7. 2024</v>
      </c>
      <c r="K12" s="41"/>
      <c r="L12" s="137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0.8" customHeight="1">
      <c r="A13" s="41"/>
      <c r="B13" s="47"/>
      <c r="C13" s="41"/>
      <c r="D13" s="41"/>
      <c r="E13" s="41"/>
      <c r="F13" s="41"/>
      <c r="G13" s="41"/>
      <c r="H13" s="41"/>
      <c r="I13" s="41"/>
      <c r="J13" s="41"/>
      <c r="K13" s="41"/>
      <c r="L13" s="137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35" t="s">
        <v>25</v>
      </c>
      <c r="E14" s="41"/>
      <c r="F14" s="41"/>
      <c r="G14" s="41"/>
      <c r="H14" s="41"/>
      <c r="I14" s="135" t="s">
        <v>26</v>
      </c>
      <c r="J14" s="139" t="s">
        <v>19</v>
      </c>
      <c r="K14" s="41"/>
      <c r="L14" s="137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8" customHeight="1">
      <c r="A15" s="41"/>
      <c r="B15" s="47"/>
      <c r="C15" s="41"/>
      <c r="D15" s="41"/>
      <c r="E15" s="139" t="s">
        <v>27</v>
      </c>
      <c r="F15" s="41"/>
      <c r="G15" s="41"/>
      <c r="H15" s="41"/>
      <c r="I15" s="135" t="s">
        <v>28</v>
      </c>
      <c r="J15" s="139" t="s">
        <v>19</v>
      </c>
      <c r="K15" s="41"/>
      <c r="L15" s="137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6.96" customHeight="1">
      <c r="A16" s="41"/>
      <c r="B16" s="47"/>
      <c r="C16" s="41"/>
      <c r="D16" s="41"/>
      <c r="E16" s="41"/>
      <c r="F16" s="41"/>
      <c r="G16" s="41"/>
      <c r="H16" s="41"/>
      <c r="I16" s="41"/>
      <c r="J16" s="41"/>
      <c r="K16" s="41"/>
      <c r="L16" s="137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2" customHeight="1">
      <c r="A17" s="41"/>
      <c r="B17" s="47"/>
      <c r="C17" s="41"/>
      <c r="D17" s="135" t="s">
        <v>29</v>
      </c>
      <c r="E17" s="41"/>
      <c r="F17" s="41"/>
      <c r="G17" s="41"/>
      <c r="H17" s="41"/>
      <c r="I17" s="135" t="s">
        <v>26</v>
      </c>
      <c r="J17" s="36" t="str">
        <f>'Rekapitulace stavby'!AN13</f>
        <v>Vyplň údaj</v>
      </c>
      <c r="K17" s="41"/>
      <c r="L17" s="137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18" customHeight="1">
      <c r="A18" s="41"/>
      <c r="B18" s="47"/>
      <c r="C18" s="41"/>
      <c r="D18" s="41"/>
      <c r="E18" s="36" t="str">
        <f>'Rekapitulace stavby'!E14</f>
        <v>Vyplň údaj</v>
      </c>
      <c r="F18" s="139"/>
      <c r="G18" s="139"/>
      <c r="H18" s="139"/>
      <c r="I18" s="135" t="s">
        <v>28</v>
      </c>
      <c r="J18" s="36" t="str">
        <f>'Rekapitulace stavby'!AN14</f>
        <v>Vyplň údaj</v>
      </c>
      <c r="K18" s="41"/>
      <c r="L18" s="137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6.96" customHeight="1">
      <c r="A19" s="41"/>
      <c r="B19" s="47"/>
      <c r="C19" s="41"/>
      <c r="D19" s="41"/>
      <c r="E19" s="41"/>
      <c r="F19" s="41"/>
      <c r="G19" s="41"/>
      <c r="H19" s="41"/>
      <c r="I19" s="41"/>
      <c r="J19" s="41"/>
      <c r="K19" s="41"/>
      <c r="L19" s="137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2" customHeight="1">
      <c r="A20" s="41"/>
      <c r="B20" s="47"/>
      <c r="C20" s="41"/>
      <c r="D20" s="135" t="s">
        <v>31</v>
      </c>
      <c r="E20" s="41"/>
      <c r="F20" s="41"/>
      <c r="G20" s="41"/>
      <c r="H20" s="41"/>
      <c r="I20" s="135" t="s">
        <v>26</v>
      </c>
      <c r="J20" s="139" t="s">
        <v>19</v>
      </c>
      <c r="K20" s="41"/>
      <c r="L20" s="137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18" customHeight="1">
      <c r="A21" s="41"/>
      <c r="B21" s="47"/>
      <c r="C21" s="41"/>
      <c r="D21" s="41"/>
      <c r="E21" s="139" t="s">
        <v>32</v>
      </c>
      <c r="F21" s="41"/>
      <c r="G21" s="41"/>
      <c r="H21" s="41"/>
      <c r="I21" s="135" t="s">
        <v>28</v>
      </c>
      <c r="J21" s="139" t="s">
        <v>19</v>
      </c>
      <c r="K21" s="41"/>
      <c r="L21" s="137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6.96" customHeight="1">
      <c r="A22" s="41"/>
      <c r="B22" s="47"/>
      <c r="C22" s="41"/>
      <c r="D22" s="41"/>
      <c r="E22" s="41"/>
      <c r="F22" s="41"/>
      <c r="G22" s="41"/>
      <c r="H22" s="41"/>
      <c r="I22" s="41"/>
      <c r="J22" s="41"/>
      <c r="K22" s="41"/>
      <c r="L22" s="137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2" customHeight="1">
      <c r="A23" s="41"/>
      <c r="B23" s="47"/>
      <c r="C23" s="41"/>
      <c r="D23" s="135" t="s">
        <v>34</v>
      </c>
      <c r="E23" s="41"/>
      <c r="F23" s="41"/>
      <c r="G23" s="41"/>
      <c r="H23" s="41"/>
      <c r="I23" s="135" t="s">
        <v>26</v>
      </c>
      <c r="J23" s="139" t="s">
        <v>19</v>
      </c>
      <c r="K23" s="41"/>
      <c r="L23" s="137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18" customHeight="1">
      <c r="A24" s="41"/>
      <c r="B24" s="47"/>
      <c r="C24" s="41"/>
      <c r="D24" s="41"/>
      <c r="E24" s="139" t="s">
        <v>35</v>
      </c>
      <c r="F24" s="41"/>
      <c r="G24" s="41"/>
      <c r="H24" s="41"/>
      <c r="I24" s="135" t="s">
        <v>28</v>
      </c>
      <c r="J24" s="139" t="s">
        <v>19</v>
      </c>
      <c r="K24" s="41"/>
      <c r="L24" s="137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6.96" customHeight="1">
      <c r="A25" s="41"/>
      <c r="B25" s="47"/>
      <c r="C25" s="41"/>
      <c r="D25" s="41"/>
      <c r="E25" s="41"/>
      <c r="F25" s="41"/>
      <c r="G25" s="41"/>
      <c r="H25" s="41"/>
      <c r="I25" s="41"/>
      <c r="J25" s="41"/>
      <c r="K25" s="41"/>
      <c r="L25" s="137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2" customHeight="1">
      <c r="A26" s="41"/>
      <c r="B26" s="47"/>
      <c r="C26" s="41"/>
      <c r="D26" s="135" t="s">
        <v>36</v>
      </c>
      <c r="E26" s="41"/>
      <c r="F26" s="41"/>
      <c r="G26" s="41"/>
      <c r="H26" s="41"/>
      <c r="I26" s="41"/>
      <c r="J26" s="41"/>
      <c r="K26" s="41"/>
      <c r="L26" s="137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8" customFormat="1" ht="16.5" customHeight="1">
      <c r="A27" s="141"/>
      <c r="B27" s="142"/>
      <c r="C27" s="141"/>
      <c r="D27" s="141"/>
      <c r="E27" s="143" t="s">
        <v>19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41"/>
      <c r="B28" s="47"/>
      <c r="C28" s="41"/>
      <c r="D28" s="41"/>
      <c r="E28" s="41"/>
      <c r="F28" s="41"/>
      <c r="G28" s="41"/>
      <c r="H28" s="41"/>
      <c r="I28" s="41"/>
      <c r="J28" s="41"/>
      <c r="K28" s="41"/>
      <c r="L28" s="137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2" customFormat="1" ht="6.96" customHeight="1">
      <c r="A29" s="41"/>
      <c r="B29" s="47"/>
      <c r="C29" s="41"/>
      <c r="D29" s="145"/>
      <c r="E29" s="145"/>
      <c r="F29" s="145"/>
      <c r="G29" s="145"/>
      <c r="H29" s="145"/>
      <c r="I29" s="145"/>
      <c r="J29" s="145"/>
      <c r="K29" s="145"/>
      <c r="L29" s="137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</row>
    <row r="30" s="2" customFormat="1" ht="25.44" customHeight="1">
      <c r="A30" s="41"/>
      <c r="B30" s="47"/>
      <c r="C30" s="41"/>
      <c r="D30" s="146" t="s">
        <v>38</v>
      </c>
      <c r="E30" s="41"/>
      <c r="F30" s="41"/>
      <c r="G30" s="41"/>
      <c r="H30" s="41"/>
      <c r="I30" s="41"/>
      <c r="J30" s="147">
        <f>ROUND(J81, 2)</f>
        <v>0</v>
      </c>
      <c r="K30" s="41"/>
      <c r="L30" s="137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45"/>
      <c r="E31" s="145"/>
      <c r="F31" s="145"/>
      <c r="G31" s="145"/>
      <c r="H31" s="145"/>
      <c r="I31" s="145"/>
      <c r="J31" s="145"/>
      <c r="K31" s="145"/>
      <c r="L31" s="137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14.4" customHeight="1">
      <c r="A32" s="41"/>
      <c r="B32" s="47"/>
      <c r="C32" s="41"/>
      <c r="D32" s="41"/>
      <c r="E32" s="41"/>
      <c r="F32" s="148" t="s">
        <v>40</v>
      </c>
      <c r="G32" s="41"/>
      <c r="H32" s="41"/>
      <c r="I32" s="148" t="s">
        <v>39</v>
      </c>
      <c r="J32" s="148" t="s">
        <v>41</v>
      </c>
      <c r="K32" s="41"/>
      <c r="L32" s="137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14.4" customHeight="1">
      <c r="A33" s="41"/>
      <c r="B33" s="47"/>
      <c r="C33" s="41"/>
      <c r="D33" s="149" t="s">
        <v>42</v>
      </c>
      <c r="E33" s="135" t="s">
        <v>43</v>
      </c>
      <c r="F33" s="150">
        <f>ROUND((SUM(BE81:BE87)),  2)</f>
        <v>0</v>
      </c>
      <c r="G33" s="41"/>
      <c r="H33" s="41"/>
      <c r="I33" s="151">
        <v>0.20999999999999999</v>
      </c>
      <c r="J33" s="150">
        <f>ROUND(((SUM(BE81:BE87))*I33),  2)</f>
        <v>0</v>
      </c>
      <c r="K33" s="41"/>
      <c r="L33" s="137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135" t="s">
        <v>44</v>
      </c>
      <c r="F34" s="150">
        <f>ROUND((SUM(BF81:BF87)),  2)</f>
        <v>0</v>
      </c>
      <c r="G34" s="41"/>
      <c r="H34" s="41"/>
      <c r="I34" s="151">
        <v>0.12</v>
      </c>
      <c r="J34" s="150">
        <f>ROUND(((SUM(BF81:BF87))*I34),  2)</f>
        <v>0</v>
      </c>
      <c r="K34" s="41"/>
      <c r="L34" s="137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hidden="1" s="2" customFormat="1" ht="14.4" customHeight="1">
      <c r="A35" s="41"/>
      <c r="B35" s="47"/>
      <c r="C35" s="41"/>
      <c r="D35" s="41"/>
      <c r="E35" s="135" t="s">
        <v>45</v>
      </c>
      <c r="F35" s="150">
        <f>ROUND((SUM(BG81:BG87)),  2)</f>
        <v>0</v>
      </c>
      <c r="G35" s="41"/>
      <c r="H35" s="41"/>
      <c r="I35" s="151">
        <v>0.20999999999999999</v>
      </c>
      <c r="J35" s="150">
        <f>0</f>
        <v>0</v>
      </c>
      <c r="K35" s="41"/>
      <c r="L35" s="137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hidden="1" s="2" customFormat="1" ht="14.4" customHeight="1">
      <c r="A36" s="41"/>
      <c r="B36" s="47"/>
      <c r="C36" s="41"/>
      <c r="D36" s="41"/>
      <c r="E36" s="135" t="s">
        <v>46</v>
      </c>
      <c r="F36" s="150">
        <f>ROUND((SUM(BH81:BH87)),  2)</f>
        <v>0</v>
      </c>
      <c r="G36" s="41"/>
      <c r="H36" s="41"/>
      <c r="I36" s="151">
        <v>0.12</v>
      </c>
      <c r="J36" s="150">
        <f>0</f>
        <v>0</v>
      </c>
      <c r="K36" s="41"/>
      <c r="L36" s="137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35" t="s">
        <v>47</v>
      </c>
      <c r="F37" s="150">
        <f>ROUND((SUM(BI81:BI87)),  2)</f>
        <v>0</v>
      </c>
      <c r="G37" s="41"/>
      <c r="H37" s="41"/>
      <c r="I37" s="151">
        <v>0</v>
      </c>
      <c r="J37" s="150">
        <f>0</f>
        <v>0</v>
      </c>
      <c r="K37" s="41"/>
      <c r="L37" s="137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s="2" customFormat="1" ht="6.96" customHeight="1">
      <c r="A38" s="41"/>
      <c r="B38" s="47"/>
      <c r="C38" s="41"/>
      <c r="D38" s="41"/>
      <c r="E38" s="41"/>
      <c r="F38" s="41"/>
      <c r="G38" s="41"/>
      <c r="H38" s="41"/>
      <c r="I38" s="41"/>
      <c r="J38" s="41"/>
      <c r="K38" s="41"/>
      <c r="L38" s="137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s="2" customFormat="1" ht="25.44" customHeight="1">
      <c r="A39" s="41"/>
      <c r="B39" s="47"/>
      <c r="C39" s="152"/>
      <c r="D39" s="153" t="s">
        <v>48</v>
      </c>
      <c r="E39" s="154"/>
      <c r="F39" s="154"/>
      <c r="G39" s="155" t="s">
        <v>49</v>
      </c>
      <c r="H39" s="156" t="s">
        <v>50</v>
      </c>
      <c r="I39" s="154"/>
      <c r="J39" s="157">
        <f>SUM(J30:J37)</f>
        <v>0</v>
      </c>
      <c r="K39" s="158"/>
      <c r="L39" s="137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14.4" customHeight="1">
      <c r="A40" s="41"/>
      <c r="B40" s="159"/>
      <c r="C40" s="160"/>
      <c r="D40" s="160"/>
      <c r="E40" s="160"/>
      <c r="F40" s="160"/>
      <c r="G40" s="160"/>
      <c r="H40" s="160"/>
      <c r="I40" s="160"/>
      <c r="J40" s="160"/>
      <c r="K40" s="160"/>
      <c r="L40" s="137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4" s="2" customFormat="1" ht="6.96" customHeight="1">
      <c r="A44" s="41"/>
      <c r="B44" s="161"/>
      <c r="C44" s="162"/>
      <c r="D44" s="162"/>
      <c r="E44" s="162"/>
      <c r="F44" s="162"/>
      <c r="G44" s="162"/>
      <c r="H44" s="162"/>
      <c r="I44" s="162"/>
      <c r="J44" s="162"/>
      <c r="K44" s="162"/>
      <c r="L44" s="137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</row>
    <row r="45" s="2" customFormat="1" ht="24.96" customHeight="1">
      <c r="A45" s="41"/>
      <c r="B45" s="42"/>
      <c r="C45" s="26" t="s">
        <v>101</v>
      </c>
      <c r="D45" s="43"/>
      <c r="E45" s="43"/>
      <c r="F45" s="43"/>
      <c r="G45" s="43"/>
      <c r="H45" s="43"/>
      <c r="I45" s="43"/>
      <c r="J45" s="43"/>
      <c r="K45" s="43"/>
      <c r="L45" s="137"/>
      <c r="S45" s="41"/>
      <c r="T45" s="41"/>
      <c r="U45" s="41"/>
      <c r="V45" s="41"/>
      <c r="W45" s="41"/>
      <c r="X45" s="41"/>
      <c r="Y45" s="41"/>
      <c r="Z45" s="41"/>
      <c r="AA45" s="41"/>
      <c r="AB45" s="41"/>
      <c r="AC45" s="41"/>
      <c r="AD45" s="41"/>
      <c r="AE45" s="41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137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12" customHeight="1">
      <c r="A47" s="41"/>
      <c r="B47" s="42"/>
      <c r="C47" s="35" t="s">
        <v>16</v>
      </c>
      <c r="D47" s="43"/>
      <c r="E47" s="43"/>
      <c r="F47" s="43"/>
      <c r="G47" s="43"/>
      <c r="H47" s="43"/>
      <c r="I47" s="43"/>
      <c r="J47" s="43"/>
      <c r="K47" s="43"/>
      <c r="L47" s="137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16.5" customHeight="1">
      <c r="A48" s="41"/>
      <c r="B48" s="42"/>
      <c r="C48" s="43"/>
      <c r="D48" s="43"/>
      <c r="E48" s="163" t="str">
        <f>E7</f>
        <v>Úprava areálu - středisko Rudíkov</v>
      </c>
      <c r="F48" s="35"/>
      <c r="G48" s="35"/>
      <c r="H48" s="35"/>
      <c r="I48" s="43"/>
      <c r="J48" s="43"/>
      <c r="K48" s="43"/>
      <c r="L48" s="137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99</v>
      </c>
      <c r="D49" s="43"/>
      <c r="E49" s="43"/>
      <c r="F49" s="43"/>
      <c r="G49" s="43"/>
      <c r="H49" s="43"/>
      <c r="I49" s="43"/>
      <c r="J49" s="43"/>
      <c r="K49" s="43"/>
      <c r="L49" s="137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72" t="str">
        <f>E9</f>
        <v>02 - Modul Container</v>
      </c>
      <c r="F50" s="43"/>
      <c r="G50" s="43"/>
      <c r="H50" s="43"/>
      <c r="I50" s="43"/>
      <c r="J50" s="43"/>
      <c r="K50" s="43"/>
      <c r="L50" s="137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2" customFormat="1" ht="6.96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137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</row>
    <row r="52" s="2" customFormat="1" ht="12" customHeight="1">
      <c r="A52" s="41"/>
      <c r="B52" s="42"/>
      <c r="C52" s="35" t="s">
        <v>21</v>
      </c>
      <c r="D52" s="43"/>
      <c r="E52" s="43"/>
      <c r="F52" s="30" t="str">
        <f>F12</f>
        <v>Rudíkov</v>
      </c>
      <c r="G52" s="43"/>
      <c r="H52" s="43"/>
      <c r="I52" s="35" t="s">
        <v>23</v>
      </c>
      <c r="J52" s="75" t="str">
        <f>IF(J12="","",J12)</f>
        <v>8. 7. 2024</v>
      </c>
      <c r="K52" s="43"/>
      <c r="L52" s="137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6.96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137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25.65" customHeight="1">
      <c r="A54" s="41"/>
      <c r="B54" s="42"/>
      <c r="C54" s="35" t="s">
        <v>25</v>
      </c>
      <c r="D54" s="43"/>
      <c r="E54" s="43"/>
      <c r="F54" s="30" t="str">
        <f>E15</f>
        <v>KSÚSV, př.org., Kosovská 1122/16, Jihlava 58601</v>
      </c>
      <c r="G54" s="43"/>
      <c r="H54" s="43"/>
      <c r="I54" s="35" t="s">
        <v>31</v>
      </c>
      <c r="J54" s="39" t="str">
        <f>E21</f>
        <v>Obchodní projekt Jihlůava, spol.s r.o.</v>
      </c>
      <c r="K54" s="43"/>
      <c r="L54" s="137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15.15" customHeight="1">
      <c r="A55" s="41"/>
      <c r="B55" s="42"/>
      <c r="C55" s="35" t="s">
        <v>29</v>
      </c>
      <c r="D55" s="43"/>
      <c r="E55" s="43"/>
      <c r="F55" s="30" t="str">
        <f>IF(E18="","",E18)</f>
        <v>Vyplň údaj</v>
      </c>
      <c r="G55" s="43"/>
      <c r="H55" s="43"/>
      <c r="I55" s="35" t="s">
        <v>34</v>
      </c>
      <c r="J55" s="39" t="str">
        <f>E24</f>
        <v>Fr.Neuwirth</v>
      </c>
      <c r="K55" s="43"/>
      <c r="L55" s="137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0.32" customHeight="1">
      <c r="A56" s="41"/>
      <c r="B56" s="42"/>
      <c r="C56" s="43"/>
      <c r="D56" s="43"/>
      <c r="E56" s="43"/>
      <c r="F56" s="43"/>
      <c r="G56" s="43"/>
      <c r="H56" s="43"/>
      <c r="I56" s="43"/>
      <c r="J56" s="43"/>
      <c r="K56" s="43"/>
      <c r="L56" s="137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29.28" customHeight="1">
      <c r="A57" s="41"/>
      <c r="B57" s="42"/>
      <c r="C57" s="164" t="s">
        <v>102</v>
      </c>
      <c r="D57" s="165"/>
      <c r="E57" s="165"/>
      <c r="F57" s="165"/>
      <c r="G57" s="165"/>
      <c r="H57" s="165"/>
      <c r="I57" s="165"/>
      <c r="J57" s="166" t="s">
        <v>103</v>
      </c>
      <c r="K57" s="165"/>
      <c r="L57" s="137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0.32" customHeight="1">
      <c r="A58" s="41"/>
      <c r="B58" s="42"/>
      <c r="C58" s="43"/>
      <c r="D58" s="43"/>
      <c r="E58" s="43"/>
      <c r="F58" s="43"/>
      <c r="G58" s="43"/>
      <c r="H58" s="43"/>
      <c r="I58" s="43"/>
      <c r="J58" s="43"/>
      <c r="K58" s="43"/>
      <c r="L58" s="137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22.8" customHeight="1">
      <c r="A59" s="41"/>
      <c r="B59" s="42"/>
      <c r="C59" s="167" t="s">
        <v>70</v>
      </c>
      <c r="D59" s="43"/>
      <c r="E59" s="43"/>
      <c r="F59" s="43"/>
      <c r="G59" s="43"/>
      <c r="H59" s="43"/>
      <c r="I59" s="43"/>
      <c r="J59" s="105">
        <f>J81</f>
        <v>0</v>
      </c>
      <c r="K59" s="43"/>
      <c r="L59" s="137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U59" s="20" t="s">
        <v>104</v>
      </c>
    </row>
    <row r="60" s="9" customFormat="1" ht="24.96" customHeight="1">
      <c r="A60" s="9"/>
      <c r="B60" s="168"/>
      <c r="C60" s="169"/>
      <c r="D60" s="170" t="s">
        <v>105</v>
      </c>
      <c r="E60" s="171"/>
      <c r="F60" s="171"/>
      <c r="G60" s="171"/>
      <c r="H60" s="171"/>
      <c r="I60" s="171"/>
      <c r="J60" s="172">
        <f>J82</f>
        <v>0</v>
      </c>
      <c r="K60" s="169"/>
      <c r="L60" s="173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4"/>
      <c r="C61" s="175"/>
      <c r="D61" s="176" t="s">
        <v>548</v>
      </c>
      <c r="E61" s="177"/>
      <c r="F61" s="177"/>
      <c r="G61" s="177"/>
      <c r="H61" s="177"/>
      <c r="I61" s="177"/>
      <c r="J61" s="178">
        <f>J83</f>
        <v>0</v>
      </c>
      <c r="K61" s="175"/>
      <c r="L61" s="179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2" customFormat="1" ht="21.84" customHeight="1">
      <c r="A62" s="41"/>
      <c r="B62" s="42"/>
      <c r="C62" s="43"/>
      <c r="D62" s="43"/>
      <c r="E62" s="43"/>
      <c r="F62" s="43"/>
      <c r="G62" s="43"/>
      <c r="H62" s="43"/>
      <c r="I62" s="43"/>
      <c r="J62" s="43"/>
      <c r="K62" s="43"/>
      <c r="L62" s="137"/>
      <c r="S62" s="41"/>
      <c r="T62" s="41"/>
      <c r="U62" s="41"/>
      <c r="V62" s="41"/>
      <c r="W62" s="41"/>
      <c r="X62" s="41"/>
      <c r="Y62" s="41"/>
      <c r="Z62" s="41"/>
      <c r="AA62" s="41"/>
      <c r="AB62" s="41"/>
      <c r="AC62" s="41"/>
      <c r="AD62" s="41"/>
      <c r="AE62" s="41"/>
    </row>
    <row r="63" s="2" customFormat="1" ht="6.96" customHeight="1">
      <c r="A63" s="41"/>
      <c r="B63" s="62"/>
      <c r="C63" s="63"/>
      <c r="D63" s="63"/>
      <c r="E63" s="63"/>
      <c r="F63" s="63"/>
      <c r="G63" s="63"/>
      <c r="H63" s="63"/>
      <c r="I63" s="63"/>
      <c r="J63" s="63"/>
      <c r="K63" s="63"/>
      <c r="L63" s="137"/>
      <c r="S63" s="41"/>
      <c r="T63" s="41"/>
      <c r="U63" s="41"/>
      <c r="V63" s="41"/>
      <c r="W63" s="41"/>
      <c r="X63" s="41"/>
      <c r="Y63" s="41"/>
      <c r="Z63" s="41"/>
      <c r="AA63" s="41"/>
      <c r="AB63" s="41"/>
      <c r="AC63" s="41"/>
      <c r="AD63" s="41"/>
      <c r="AE63" s="41"/>
    </row>
    <row r="67" s="2" customFormat="1" ht="6.96" customHeight="1">
      <c r="A67" s="41"/>
      <c r="B67" s="64"/>
      <c r="C67" s="65"/>
      <c r="D67" s="65"/>
      <c r="E67" s="65"/>
      <c r="F67" s="65"/>
      <c r="G67" s="65"/>
      <c r="H67" s="65"/>
      <c r="I67" s="65"/>
      <c r="J67" s="65"/>
      <c r="K67" s="65"/>
      <c r="L67" s="137"/>
      <c r="S67" s="41"/>
      <c r="T67" s="41"/>
      <c r="U67" s="41"/>
      <c r="V67" s="41"/>
      <c r="W67" s="41"/>
      <c r="X67" s="41"/>
      <c r="Y67" s="41"/>
      <c r="Z67" s="41"/>
      <c r="AA67" s="41"/>
      <c r="AB67" s="41"/>
      <c r="AC67" s="41"/>
      <c r="AD67" s="41"/>
      <c r="AE67" s="41"/>
    </row>
    <row r="68" s="2" customFormat="1" ht="24.96" customHeight="1">
      <c r="A68" s="41"/>
      <c r="B68" s="42"/>
      <c r="C68" s="26" t="s">
        <v>126</v>
      </c>
      <c r="D68" s="43"/>
      <c r="E68" s="43"/>
      <c r="F68" s="43"/>
      <c r="G68" s="43"/>
      <c r="H68" s="43"/>
      <c r="I68" s="43"/>
      <c r="J68" s="43"/>
      <c r="K68" s="43"/>
      <c r="L68" s="137"/>
      <c r="S68" s="41"/>
      <c r="T68" s="41"/>
      <c r="U68" s="41"/>
      <c r="V68" s="41"/>
      <c r="W68" s="41"/>
      <c r="X68" s="41"/>
      <c r="Y68" s="41"/>
      <c r="Z68" s="41"/>
      <c r="AA68" s="41"/>
      <c r="AB68" s="41"/>
      <c r="AC68" s="41"/>
      <c r="AD68" s="41"/>
      <c r="AE68" s="41"/>
    </row>
    <row r="69" s="2" customFormat="1" ht="6.96" customHeight="1">
      <c r="A69" s="41"/>
      <c r="B69" s="42"/>
      <c r="C69" s="43"/>
      <c r="D69" s="43"/>
      <c r="E69" s="43"/>
      <c r="F69" s="43"/>
      <c r="G69" s="43"/>
      <c r="H69" s="43"/>
      <c r="I69" s="43"/>
      <c r="J69" s="43"/>
      <c r="K69" s="43"/>
      <c r="L69" s="137"/>
      <c r="S69" s="41"/>
      <c r="T69" s="41"/>
      <c r="U69" s="41"/>
      <c r="V69" s="41"/>
      <c r="W69" s="41"/>
      <c r="X69" s="41"/>
      <c r="Y69" s="41"/>
      <c r="Z69" s="41"/>
      <c r="AA69" s="41"/>
      <c r="AB69" s="41"/>
      <c r="AC69" s="41"/>
      <c r="AD69" s="41"/>
      <c r="AE69" s="41"/>
    </row>
    <row r="70" s="2" customFormat="1" ht="12" customHeight="1">
      <c r="A70" s="41"/>
      <c r="B70" s="42"/>
      <c r="C70" s="35" t="s">
        <v>16</v>
      </c>
      <c r="D70" s="43"/>
      <c r="E70" s="43"/>
      <c r="F70" s="43"/>
      <c r="G70" s="43"/>
      <c r="H70" s="43"/>
      <c r="I70" s="43"/>
      <c r="J70" s="43"/>
      <c r="K70" s="43"/>
      <c r="L70" s="137"/>
      <c r="S70" s="41"/>
      <c r="T70" s="41"/>
      <c r="U70" s="41"/>
      <c r="V70" s="41"/>
      <c r="W70" s="41"/>
      <c r="X70" s="41"/>
      <c r="Y70" s="41"/>
      <c r="Z70" s="41"/>
      <c r="AA70" s="41"/>
      <c r="AB70" s="41"/>
      <c r="AC70" s="41"/>
      <c r="AD70" s="41"/>
      <c r="AE70" s="41"/>
    </row>
    <row r="71" s="2" customFormat="1" ht="16.5" customHeight="1">
      <c r="A71" s="41"/>
      <c r="B71" s="42"/>
      <c r="C71" s="43"/>
      <c r="D71" s="43"/>
      <c r="E71" s="163" t="str">
        <f>E7</f>
        <v>Úprava areálu - středisko Rudíkov</v>
      </c>
      <c r="F71" s="35"/>
      <c r="G71" s="35"/>
      <c r="H71" s="35"/>
      <c r="I71" s="43"/>
      <c r="J71" s="43"/>
      <c r="K71" s="43"/>
      <c r="L71" s="137"/>
      <c r="S71" s="41"/>
      <c r="T71" s="41"/>
      <c r="U71" s="41"/>
      <c r="V71" s="41"/>
      <c r="W71" s="41"/>
      <c r="X71" s="41"/>
      <c r="Y71" s="41"/>
      <c r="Z71" s="41"/>
      <c r="AA71" s="41"/>
      <c r="AB71" s="41"/>
      <c r="AC71" s="41"/>
      <c r="AD71" s="41"/>
      <c r="AE71" s="41"/>
    </row>
    <row r="72" s="2" customFormat="1" ht="12" customHeight="1">
      <c r="A72" s="41"/>
      <c r="B72" s="42"/>
      <c r="C72" s="35" t="s">
        <v>99</v>
      </c>
      <c r="D72" s="43"/>
      <c r="E72" s="43"/>
      <c r="F72" s="43"/>
      <c r="G72" s="43"/>
      <c r="H72" s="43"/>
      <c r="I72" s="43"/>
      <c r="J72" s="43"/>
      <c r="K72" s="43"/>
      <c r="L72" s="137"/>
      <c r="S72" s="41"/>
      <c r="T72" s="41"/>
      <c r="U72" s="41"/>
      <c r="V72" s="41"/>
      <c r="W72" s="41"/>
      <c r="X72" s="41"/>
      <c r="Y72" s="41"/>
      <c r="Z72" s="41"/>
      <c r="AA72" s="41"/>
      <c r="AB72" s="41"/>
      <c r="AC72" s="41"/>
      <c r="AD72" s="41"/>
      <c r="AE72" s="41"/>
    </row>
    <row r="73" s="2" customFormat="1" ht="16.5" customHeight="1">
      <c r="A73" s="41"/>
      <c r="B73" s="42"/>
      <c r="C73" s="43"/>
      <c r="D73" s="43"/>
      <c r="E73" s="72" t="str">
        <f>E9</f>
        <v>02 - Modul Container</v>
      </c>
      <c r="F73" s="43"/>
      <c r="G73" s="43"/>
      <c r="H73" s="43"/>
      <c r="I73" s="43"/>
      <c r="J73" s="43"/>
      <c r="K73" s="43"/>
      <c r="L73" s="137"/>
      <c r="S73" s="41"/>
      <c r="T73" s="41"/>
      <c r="U73" s="41"/>
      <c r="V73" s="41"/>
      <c r="W73" s="41"/>
      <c r="X73" s="41"/>
      <c r="Y73" s="41"/>
      <c r="Z73" s="41"/>
      <c r="AA73" s="41"/>
      <c r="AB73" s="41"/>
      <c r="AC73" s="41"/>
      <c r="AD73" s="41"/>
      <c r="AE73" s="41"/>
    </row>
    <row r="74" s="2" customFormat="1" ht="6.96" customHeight="1">
      <c r="A74" s="41"/>
      <c r="B74" s="42"/>
      <c r="C74" s="43"/>
      <c r="D74" s="43"/>
      <c r="E74" s="43"/>
      <c r="F74" s="43"/>
      <c r="G74" s="43"/>
      <c r="H74" s="43"/>
      <c r="I74" s="43"/>
      <c r="J74" s="43"/>
      <c r="K74" s="43"/>
      <c r="L74" s="137"/>
      <c r="S74" s="41"/>
      <c r="T74" s="41"/>
      <c r="U74" s="41"/>
      <c r="V74" s="41"/>
      <c r="W74" s="41"/>
      <c r="X74" s="41"/>
      <c r="Y74" s="41"/>
      <c r="Z74" s="41"/>
      <c r="AA74" s="41"/>
      <c r="AB74" s="41"/>
      <c r="AC74" s="41"/>
      <c r="AD74" s="41"/>
      <c r="AE74" s="41"/>
    </row>
    <row r="75" s="2" customFormat="1" ht="12" customHeight="1">
      <c r="A75" s="41"/>
      <c r="B75" s="42"/>
      <c r="C75" s="35" t="s">
        <v>21</v>
      </c>
      <c r="D75" s="43"/>
      <c r="E75" s="43"/>
      <c r="F75" s="30" t="str">
        <f>F12</f>
        <v>Rudíkov</v>
      </c>
      <c r="G75" s="43"/>
      <c r="H75" s="43"/>
      <c r="I75" s="35" t="s">
        <v>23</v>
      </c>
      <c r="J75" s="75" t="str">
        <f>IF(J12="","",J12)</f>
        <v>8. 7. 2024</v>
      </c>
      <c r="K75" s="43"/>
      <c r="L75" s="137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</row>
    <row r="76" s="2" customFormat="1" ht="6.96" customHeight="1">
      <c r="A76" s="41"/>
      <c r="B76" s="42"/>
      <c r="C76" s="43"/>
      <c r="D76" s="43"/>
      <c r="E76" s="43"/>
      <c r="F76" s="43"/>
      <c r="G76" s="43"/>
      <c r="H76" s="43"/>
      <c r="I76" s="43"/>
      <c r="J76" s="43"/>
      <c r="K76" s="43"/>
      <c r="L76" s="137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77" s="2" customFormat="1" ht="25.65" customHeight="1">
      <c r="A77" s="41"/>
      <c r="B77" s="42"/>
      <c r="C77" s="35" t="s">
        <v>25</v>
      </c>
      <c r="D77" s="43"/>
      <c r="E77" s="43"/>
      <c r="F77" s="30" t="str">
        <f>E15</f>
        <v>KSÚSV, př.org., Kosovská 1122/16, Jihlava 58601</v>
      </c>
      <c r="G77" s="43"/>
      <c r="H77" s="43"/>
      <c r="I77" s="35" t="s">
        <v>31</v>
      </c>
      <c r="J77" s="39" t="str">
        <f>E21</f>
        <v>Obchodní projekt Jihlůava, spol.s r.o.</v>
      </c>
      <c r="K77" s="43"/>
      <c r="L77" s="137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78" s="2" customFormat="1" ht="15.15" customHeight="1">
      <c r="A78" s="41"/>
      <c r="B78" s="42"/>
      <c r="C78" s="35" t="s">
        <v>29</v>
      </c>
      <c r="D78" s="43"/>
      <c r="E78" s="43"/>
      <c r="F78" s="30" t="str">
        <f>IF(E18="","",E18)</f>
        <v>Vyplň údaj</v>
      </c>
      <c r="G78" s="43"/>
      <c r="H78" s="43"/>
      <c r="I78" s="35" t="s">
        <v>34</v>
      </c>
      <c r="J78" s="39" t="str">
        <f>E24</f>
        <v>Fr.Neuwirth</v>
      </c>
      <c r="K78" s="43"/>
      <c r="L78" s="137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79" s="2" customFormat="1" ht="10.32" customHeight="1">
      <c r="A79" s="41"/>
      <c r="B79" s="42"/>
      <c r="C79" s="43"/>
      <c r="D79" s="43"/>
      <c r="E79" s="43"/>
      <c r="F79" s="43"/>
      <c r="G79" s="43"/>
      <c r="H79" s="43"/>
      <c r="I79" s="43"/>
      <c r="J79" s="43"/>
      <c r="K79" s="43"/>
      <c r="L79" s="137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11" customFormat="1" ht="29.28" customHeight="1">
      <c r="A80" s="180"/>
      <c r="B80" s="181"/>
      <c r="C80" s="182" t="s">
        <v>127</v>
      </c>
      <c r="D80" s="183" t="s">
        <v>57</v>
      </c>
      <c r="E80" s="183" t="s">
        <v>53</v>
      </c>
      <c r="F80" s="183" t="s">
        <v>54</v>
      </c>
      <c r="G80" s="183" t="s">
        <v>128</v>
      </c>
      <c r="H80" s="183" t="s">
        <v>129</v>
      </c>
      <c r="I80" s="183" t="s">
        <v>130</v>
      </c>
      <c r="J80" s="183" t="s">
        <v>103</v>
      </c>
      <c r="K80" s="184" t="s">
        <v>131</v>
      </c>
      <c r="L80" s="185"/>
      <c r="M80" s="95" t="s">
        <v>19</v>
      </c>
      <c r="N80" s="96" t="s">
        <v>42</v>
      </c>
      <c r="O80" s="96" t="s">
        <v>132</v>
      </c>
      <c r="P80" s="96" t="s">
        <v>133</v>
      </c>
      <c r="Q80" s="96" t="s">
        <v>134</v>
      </c>
      <c r="R80" s="96" t="s">
        <v>135</v>
      </c>
      <c r="S80" s="96" t="s">
        <v>136</v>
      </c>
      <c r="T80" s="97" t="s">
        <v>137</v>
      </c>
      <c r="U80" s="180"/>
      <c r="V80" s="180"/>
      <c r="W80" s="180"/>
      <c r="X80" s="180"/>
      <c r="Y80" s="180"/>
      <c r="Z80" s="180"/>
      <c r="AA80" s="180"/>
      <c r="AB80" s="180"/>
      <c r="AC80" s="180"/>
      <c r="AD80" s="180"/>
      <c r="AE80" s="180"/>
    </row>
    <row r="81" s="2" customFormat="1" ht="22.8" customHeight="1">
      <c r="A81" s="41"/>
      <c r="B81" s="42"/>
      <c r="C81" s="102" t="s">
        <v>138</v>
      </c>
      <c r="D81" s="43"/>
      <c r="E81" s="43"/>
      <c r="F81" s="43"/>
      <c r="G81" s="43"/>
      <c r="H81" s="43"/>
      <c r="I81" s="43"/>
      <c r="J81" s="186">
        <f>BK81</f>
        <v>0</v>
      </c>
      <c r="K81" s="43"/>
      <c r="L81" s="47"/>
      <c r="M81" s="98"/>
      <c r="N81" s="187"/>
      <c r="O81" s="99"/>
      <c r="P81" s="188">
        <f>P82</f>
        <v>0</v>
      </c>
      <c r="Q81" s="99"/>
      <c r="R81" s="188">
        <f>R82</f>
        <v>0</v>
      </c>
      <c r="S81" s="99"/>
      <c r="T81" s="189">
        <f>T82</f>
        <v>0</v>
      </c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  <c r="AT81" s="20" t="s">
        <v>71</v>
      </c>
      <c r="AU81" s="20" t="s">
        <v>104</v>
      </c>
      <c r="BK81" s="190">
        <f>BK82</f>
        <v>0</v>
      </c>
    </row>
    <row r="82" s="12" customFormat="1" ht="25.92" customHeight="1">
      <c r="A82" s="12"/>
      <c r="B82" s="191"/>
      <c r="C82" s="192"/>
      <c r="D82" s="193" t="s">
        <v>71</v>
      </c>
      <c r="E82" s="194" t="s">
        <v>139</v>
      </c>
      <c r="F82" s="194" t="s">
        <v>140</v>
      </c>
      <c r="G82" s="192"/>
      <c r="H82" s="192"/>
      <c r="I82" s="195"/>
      <c r="J82" s="196">
        <f>BK82</f>
        <v>0</v>
      </c>
      <c r="K82" s="192"/>
      <c r="L82" s="197"/>
      <c r="M82" s="198"/>
      <c r="N82" s="199"/>
      <c r="O82" s="199"/>
      <c r="P82" s="200">
        <f>P83</f>
        <v>0</v>
      </c>
      <c r="Q82" s="199"/>
      <c r="R82" s="200">
        <f>R83</f>
        <v>0</v>
      </c>
      <c r="S82" s="199"/>
      <c r="T82" s="201">
        <f>T83</f>
        <v>0</v>
      </c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R82" s="202" t="s">
        <v>80</v>
      </c>
      <c r="AT82" s="203" t="s">
        <v>71</v>
      </c>
      <c r="AU82" s="203" t="s">
        <v>72</v>
      </c>
      <c r="AY82" s="202" t="s">
        <v>141</v>
      </c>
      <c r="BK82" s="204">
        <f>BK83</f>
        <v>0</v>
      </c>
    </row>
    <row r="83" s="12" customFormat="1" ht="22.8" customHeight="1">
      <c r="A83" s="12"/>
      <c r="B83" s="191"/>
      <c r="C83" s="192"/>
      <c r="D83" s="193" t="s">
        <v>71</v>
      </c>
      <c r="E83" s="205" t="s">
        <v>326</v>
      </c>
      <c r="F83" s="205" t="s">
        <v>84</v>
      </c>
      <c r="G83" s="192"/>
      <c r="H83" s="192"/>
      <c r="I83" s="195"/>
      <c r="J83" s="206">
        <f>BK83</f>
        <v>0</v>
      </c>
      <c r="K83" s="192"/>
      <c r="L83" s="197"/>
      <c r="M83" s="198"/>
      <c r="N83" s="199"/>
      <c r="O83" s="199"/>
      <c r="P83" s="200">
        <f>SUM(P84:P87)</f>
        <v>0</v>
      </c>
      <c r="Q83" s="199"/>
      <c r="R83" s="200">
        <f>SUM(R84:R87)</f>
        <v>0</v>
      </c>
      <c r="S83" s="199"/>
      <c r="T83" s="201">
        <f>SUM(T84:T87)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202" t="s">
        <v>80</v>
      </c>
      <c r="AT83" s="203" t="s">
        <v>71</v>
      </c>
      <c r="AU83" s="203" t="s">
        <v>80</v>
      </c>
      <c r="AY83" s="202" t="s">
        <v>141</v>
      </c>
      <c r="BK83" s="204">
        <f>SUM(BK84:BK87)</f>
        <v>0</v>
      </c>
    </row>
    <row r="84" s="2" customFormat="1" ht="24.15" customHeight="1">
      <c r="A84" s="41"/>
      <c r="B84" s="42"/>
      <c r="C84" s="207" t="s">
        <v>80</v>
      </c>
      <c r="D84" s="207" t="s">
        <v>143</v>
      </c>
      <c r="E84" s="208" t="s">
        <v>329</v>
      </c>
      <c r="F84" s="209" t="s">
        <v>549</v>
      </c>
      <c r="G84" s="210" t="s">
        <v>550</v>
      </c>
      <c r="H84" s="211">
        <v>1</v>
      </c>
      <c r="I84" s="212"/>
      <c r="J84" s="213">
        <f>ROUND(I84*H84,2)</f>
        <v>0</v>
      </c>
      <c r="K84" s="209" t="s">
        <v>19</v>
      </c>
      <c r="L84" s="47"/>
      <c r="M84" s="214" t="s">
        <v>19</v>
      </c>
      <c r="N84" s="215" t="s">
        <v>43</v>
      </c>
      <c r="O84" s="87"/>
      <c r="P84" s="216">
        <f>O84*H84</f>
        <v>0</v>
      </c>
      <c r="Q84" s="216">
        <v>0</v>
      </c>
      <c r="R84" s="216">
        <f>Q84*H84</f>
        <v>0</v>
      </c>
      <c r="S84" s="216">
        <v>0</v>
      </c>
      <c r="T84" s="217">
        <f>S84*H84</f>
        <v>0</v>
      </c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  <c r="AR84" s="218" t="s">
        <v>148</v>
      </c>
      <c r="AT84" s="218" t="s">
        <v>143</v>
      </c>
      <c r="AU84" s="218" t="s">
        <v>82</v>
      </c>
      <c r="AY84" s="20" t="s">
        <v>141</v>
      </c>
      <c r="BE84" s="219">
        <f>IF(N84="základní",J84,0)</f>
        <v>0</v>
      </c>
      <c r="BF84" s="219">
        <f>IF(N84="snížená",J84,0)</f>
        <v>0</v>
      </c>
      <c r="BG84" s="219">
        <f>IF(N84="zákl. přenesená",J84,0)</f>
        <v>0</v>
      </c>
      <c r="BH84" s="219">
        <f>IF(N84="sníž. přenesená",J84,0)</f>
        <v>0</v>
      </c>
      <c r="BI84" s="219">
        <f>IF(N84="nulová",J84,0)</f>
        <v>0</v>
      </c>
      <c r="BJ84" s="20" t="s">
        <v>80</v>
      </c>
      <c r="BK84" s="219">
        <f>ROUND(I84*H84,2)</f>
        <v>0</v>
      </c>
      <c r="BL84" s="20" t="s">
        <v>148</v>
      </c>
      <c r="BM84" s="218" t="s">
        <v>551</v>
      </c>
    </row>
    <row r="85" s="2" customFormat="1">
      <c r="A85" s="41"/>
      <c r="B85" s="42"/>
      <c r="C85" s="269" t="s">
        <v>82</v>
      </c>
      <c r="D85" s="269" t="s">
        <v>375</v>
      </c>
      <c r="E85" s="270" t="s">
        <v>552</v>
      </c>
      <c r="F85" s="271" t="s">
        <v>553</v>
      </c>
      <c r="G85" s="272" t="s">
        <v>550</v>
      </c>
      <c r="H85" s="273">
        <v>1</v>
      </c>
      <c r="I85" s="274"/>
      <c r="J85" s="275">
        <f>ROUND(I85*H85,2)</f>
        <v>0</v>
      </c>
      <c r="K85" s="271" t="s">
        <v>19</v>
      </c>
      <c r="L85" s="276"/>
      <c r="M85" s="277" t="s">
        <v>19</v>
      </c>
      <c r="N85" s="278" t="s">
        <v>43</v>
      </c>
      <c r="O85" s="87"/>
      <c r="P85" s="216">
        <f>O85*H85</f>
        <v>0</v>
      </c>
      <c r="Q85" s="216">
        <v>0</v>
      </c>
      <c r="R85" s="216">
        <f>Q85*H85</f>
        <v>0</v>
      </c>
      <c r="S85" s="216">
        <v>0</v>
      </c>
      <c r="T85" s="217">
        <f>S85*H85</f>
        <v>0</v>
      </c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  <c r="AR85" s="218" t="s">
        <v>206</v>
      </c>
      <c r="AT85" s="218" t="s">
        <v>375</v>
      </c>
      <c r="AU85" s="218" t="s">
        <v>82</v>
      </c>
      <c r="AY85" s="20" t="s">
        <v>141</v>
      </c>
      <c r="BE85" s="219">
        <f>IF(N85="základní",J85,0)</f>
        <v>0</v>
      </c>
      <c r="BF85" s="219">
        <f>IF(N85="snížená",J85,0)</f>
        <v>0</v>
      </c>
      <c r="BG85" s="219">
        <f>IF(N85="zákl. přenesená",J85,0)</f>
        <v>0</v>
      </c>
      <c r="BH85" s="219">
        <f>IF(N85="sníž. přenesená",J85,0)</f>
        <v>0</v>
      </c>
      <c r="BI85" s="219">
        <f>IF(N85="nulová",J85,0)</f>
        <v>0</v>
      </c>
      <c r="BJ85" s="20" t="s">
        <v>80</v>
      </c>
      <c r="BK85" s="219">
        <f>ROUND(I85*H85,2)</f>
        <v>0</v>
      </c>
      <c r="BL85" s="20" t="s">
        <v>148</v>
      </c>
      <c r="BM85" s="218" t="s">
        <v>554</v>
      </c>
    </row>
    <row r="86" s="2" customFormat="1" ht="16.5" customHeight="1">
      <c r="A86" s="41"/>
      <c r="B86" s="42"/>
      <c r="C86" s="269" t="s">
        <v>158</v>
      </c>
      <c r="D86" s="269" t="s">
        <v>375</v>
      </c>
      <c r="E86" s="270" t="s">
        <v>555</v>
      </c>
      <c r="F86" s="271" t="s">
        <v>556</v>
      </c>
      <c r="G86" s="272" t="s">
        <v>507</v>
      </c>
      <c r="H86" s="273">
        <v>1</v>
      </c>
      <c r="I86" s="274"/>
      <c r="J86" s="275">
        <f>ROUND(I86*H86,2)</f>
        <v>0</v>
      </c>
      <c r="K86" s="271" t="s">
        <v>19</v>
      </c>
      <c r="L86" s="276"/>
      <c r="M86" s="277" t="s">
        <v>19</v>
      </c>
      <c r="N86" s="278" t="s">
        <v>43</v>
      </c>
      <c r="O86" s="87"/>
      <c r="P86" s="216">
        <f>O86*H86</f>
        <v>0</v>
      </c>
      <c r="Q86" s="216">
        <v>0</v>
      </c>
      <c r="R86" s="216">
        <f>Q86*H86</f>
        <v>0</v>
      </c>
      <c r="S86" s="216">
        <v>0</v>
      </c>
      <c r="T86" s="217">
        <f>S86*H86</f>
        <v>0</v>
      </c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R86" s="218" t="s">
        <v>206</v>
      </c>
      <c r="AT86" s="218" t="s">
        <v>375</v>
      </c>
      <c r="AU86" s="218" t="s">
        <v>82</v>
      </c>
      <c r="AY86" s="20" t="s">
        <v>141</v>
      </c>
      <c r="BE86" s="219">
        <f>IF(N86="základní",J86,0)</f>
        <v>0</v>
      </c>
      <c r="BF86" s="219">
        <f>IF(N86="snížená",J86,0)</f>
        <v>0</v>
      </c>
      <c r="BG86" s="219">
        <f>IF(N86="zákl. přenesená",J86,0)</f>
        <v>0</v>
      </c>
      <c r="BH86" s="219">
        <f>IF(N86="sníž. přenesená",J86,0)</f>
        <v>0</v>
      </c>
      <c r="BI86" s="219">
        <f>IF(N86="nulová",J86,0)</f>
        <v>0</v>
      </c>
      <c r="BJ86" s="20" t="s">
        <v>80</v>
      </c>
      <c r="BK86" s="219">
        <f>ROUND(I86*H86,2)</f>
        <v>0</v>
      </c>
      <c r="BL86" s="20" t="s">
        <v>148</v>
      </c>
      <c r="BM86" s="218" t="s">
        <v>557</v>
      </c>
    </row>
    <row r="87" s="2" customFormat="1" ht="62.7" customHeight="1">
      <c r="A87" s="41"/>
      <c r="B87" s="42"/>
      <c r="C87" s="207" t="s">
        <v>148</v>
      </c>
      <c r="D87" s="207" t="s">
        <v>143</v>
      </c>
      <c r="E87" s="208" t="s">
        <v>558</v>
      </c>
      <c r="F87" s="209" t="s">
        <v>559</v>
      </c>
      <c r="G87" s="210" t="s">
        <v>431</v>
      </c>
      <c r="H87" s="211">
        <v>1</v>
      </c>
      <c r="I87" s="212"/>
      <c r="J87" s="213">
        <f>ROUND(I87*H87,2)</f>
        <v>0</v>
      </c>
      <c r="K87" s="209" t="s">
        <v>19</v>
      </c>
      <c r="L87" s="47"/>
      <c r="M87" s="283" t="s">
        <v>19</v>
      </c>
      <c r="N87" s="284" t="s">
        <v>43</v>
      </c>
      <c r="O87" s="281"/>
      <c r="P87" s="285">
        <f>O87*H87</f>
        <v>0</v>
      </c>
      <c r="Q87" s="285">
        <v>0</v>
      </c>
      <c r="R87" s="285">
        <f>Q87*H87</f>
        <v>0</v>
      </c>
      <c r="S87" s="285">
        <v>0</v>
      </c>
      <c r="T87" s="286">
        <f>S87*H87</f>
        <v>0</v>
      </c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R87" s="218" t="s">
        <v>148</v>
      </c>
      <c r="AT87" s="218" t="s">
        <v>143</v>
      </c>
      <c r="AU87" s="218" t="s">
        <v>82</v>
      </c>
      <c r="AY87" s="20" t="s">
        <v>141</v>
      </c>
      <c r="BE87" s="219">
        <f>IF(N87="základní",J87,0)</f>
        <v>0</v>
      </c>
      <c r="BF87" s="219">
        <f>IF(N87="snížená",J87,0)</f>
        <v>0</v>
      </c>
      <c r="BG87" s="219">
        <f>IF(N87="zákl. přenesená",J87,0)</f>
        <v>0</v>
      </c>
      <c r="BH87" s="219">
        <f>IF(N87="sníž. přenesená",J87,0)</f>
        <v>0</v>
      </c>
      <c r="BI87" s="219">
        <f>IF(N87="nulová",J87,0)</f>
        <v>0</v>
      </c>
      <c r="BJ87" s="20" t="s">
        <v>80</v>
      </c>
      <c r="BK87" s="219">
        <f>ROUND(I87*H87,2)</f>
        <v>0</v>
      </c>
      <c r="BL87" s="20" t="s">
        <v>148</v>
      </c>
      <c r="BM87" s="218" t="s">
        <v>560</v>
      </c>
    </row>
    <row r="88" s="2" customFormat="1" ht="6.96" customHeight="1">
      <c r="A88" s="41"/>
      <c r="B88" s="62"/>
      <c r="C88" s="63"/>
      <c r="D88" s="63"/>
      <c r="E88" s="63"/>
      <c r="F88" s="63"/>
      <c r="G88" s="63"/>
      <c r="H88" s="63"/>
      <c r="I88" s="63"/>
      <c r="J88" s="63"/>
      <c r="K88" s="63"/>
      <c r="L88" s="47"/>
      <c r="M88" s="41"/>
      <c r="O88" s="41"/>
      <c r="P88" s="41"/>
      <c r="Q88" s="41"/>
      <c r="R88" s="41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</row>
  </sheetData>
  <sheetProtection sheet="1" autoFilter="0" formatColumns="0" formatRows="0" objects="1" scenarios="1" spinCount="100000" saltValue="0/36v5HQ0SK1U4f9o3FObGBYEi5+cxrfjgQwBiH/Uq7cGDA4a27TIxb4weWlS6G9F1iTjdULA2cQ60mvtZUCmg==" hashValue="GVngzSSJRw/8MdbFDn52c3nyGLwj60tL12mxgKE83kNrZw/IORHNYxPMqvFCHBRYWB3Xkzf5O9HbirDrHGrrpw==" algorithmName="SHA-512" password="CEE1"/>
  <autoFilter ref="C80:K87"/>
  <mergeCells count="9">
    <mergeCell ref="E7:H7"/>
    <mergeCell ref="E9:H9"/>
    <mergeCell ref="E18:H18"/>
    <mergeCell ref="E27:H27"/>
    <mergeCell ref="E48:H48"/>
    <mergeCell ref="E50:H50"/>
    <mergeCell ref="E71:H71"/>
    <mergeCell ref="E73:H73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88</v>
      </c>
    </row>
    <row r="3" s="1" customFormat="1" ht="6.96" customHeight="1">
      <c r="B3" s="131"/>
      <c r="C3" s="132"/>
      <c r="D3" s="132"/>
      <c r="E3" s="132"/>
      <c r="F3" s="132"/>
      <c r="G3" s="132"/>
      <c r="H3" s="132"/>
      <c r="I3" s="132"/>
      <c r="J3" s="132"/>
      <c r="K3" s="132"/>
      <c r="L3" s="23"/>
      <c r="AT3" s="20" t="s">
        <v>82</v>
      </c>
    </row>
    <row r="4" s="1" customFormat="1" ht="24.96" customHeight="1">
      <c r="B4" s="23"/>
      <c r="D4" s="133" t="s">
        <v>98</v>
      </c>
      <c r="L4" s="23"/>
      <c r="M4" s="134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35" t="s">
        <v>16</v>
      </c>
      <c r="L6" s="23"/>
    </row>
    <row r="7" s="1" customFormat="1" ht="16.5" customHeight="1">
      <c r="B7" s="23"/>
      <c r="E7" s="136" t="str">
        <f>'Rekapitulace stavby'!K6</f>
        <v>Úprava areálu - středisko Rudíkov</v>
      </c>
      <c r="F7" s="135"/>
      <c r="G7" s="135"/>
      <c r="H7" s="135"/>
      <c r="L7" s="23"/>
    </row>
    <row r="8" s="2" customFormat="1" ht="12" customHeight="1">
      <c r="A8" s="41"/>
      <c r="B8" s="47"/>
      <c r="C8" s="41"/>
      <c r="D8" s="135" t="s">
        <v>99</v>
      </c>
      <c r="E8" s="41"/>
      <c r="F8" s="41"/>
      <c r="G8" s="41"/>
      <c r="H8" s="41"/>
      <c r="I8" s="41"/>
      <c r="J8" s="41"/>
      <c r="K8" s="41"/>
      <c r="L8" s="137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</row>
    <row r="9" s="2" customFormat="1" ht="16.5" customHeight="1">
      <c r="A9" s="41"/>
      <c r="B9" s="47"/>
      <c r="C9" s="41"/>
      <c r="D9" s="41"/>
      <c r="E9" s="138" t="s">
        <v>561</v>
      </c>
      <c r="F9" s="41"/>
      <c r="G9" s="41"/>
      <c r="H9" s="41"/>
      <c r="I9" s="41"/>
      <c r="J9" s="41"/>
      <c r="K9" s="41"/>
      <c r="L9" s="137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>
      <c r="A10" s="41"/>
      <c r="B10" s="47"/>
      <c r="C10" s="41"/>
      <c r="D10" s="41"/>
      <c r="E10" s="41"/>
      <c r="F10" s="41"/>
      <c r="G10" s="41"/>
      <c r="H10" s="41"/>
      <c r="I10" s="41"/>
      <c r="J10" s="41"/>
      <c r="K10" s="41"/>
      <c r="L10" s="137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2" customHeight="1">
      <c r="A11" s="41"/>
      <c r="B11" s="47"/>
      <c r="C11" s="41"/>
      <c r="D11" s="135" t="s">
        <v>18</v>
      </c>
      <c r="E11" s="41"/>
      <c r="F11" s="139" t="s">
        <v>19</v>
      </c>
      <c r="G11" s="41"/>
      <c r="H11" s="41"/>
      <c r="I11" s="135" t="s">
        <v>20</v>
      </c>
      <c r="J11" s="139" t="s">
        <v>19</v>
      </c>
      <c r="K11" s="41"/>
      <c r="L11" s="137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 ht="12" customHeight="1">
      <c r="A12" s="41"/>
      <c r="B12" s="47"/>
      <c r="C12" s="41"/>
      <c r="D12" s="135" t="s">
        <v>21</v>
      </c>
      <c r="E12" s="41"/>
      <c r="F12" s="139" t="s">
        <v>22</v>
      </c>
      <c r="G12" s="41"/>
      <c r="H12" s="41"/>
      <c r="I12" s="135" t="s">
        <v>23</v>
      </c>
      <c r="J12" s="140" t="str">
        <f>'Rekapitulace stavby'!AN8</f>
        <v>8. 7. 2024</v>
      </c>
      <c r="K12" s="41"/>
      <c r="L12" s="137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0.8" customHeight="1">
      <c r="A13" s="41"/>
      <c r="B13" s="47"/>
      <c r="C13" s="41"/>
      <c r="D13" s="41"/>
      <c r="E13" s="41"/>
      <c r="F13" s="41"/>
      <c r="G13" s="41"/>
      <c r="H13" s="41"/>
      <c r="I13" s="41"/>
      <c r="J13" s="41"/>
      <c r="K13" s="41"/>
      <c r="L13" s="137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35" t="s">
        <v>25</v>
      </c>
      <c r="E14" s="41"/>
      <c r="F14" s="41"/>
      <c r="G14" s="41"/>
      <c r="H14" s="41"/>
      <c r="I14" s="135" t="s">
        <v>26</v>
      </c>
      <c r="J14" s="139" t="s">
        <v>19</v>
      </c>
      <c r="K14" s="41"/>
      <c r="L14" s="137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8" customHeight="1">
      <c r="A15" s="41"/>
      <c r="B15" s="47"/>
      <c r="C15" s="41"/>
      <c r="D15" s="41"/>
      <c r="E15" s="139" t="s">
        <v>27</v>
      </c>
      <c r="F15" s="41"/>
      <c r="G15" s="41"/>
      <c r="H15" s="41"/>
      <c r="I15" s="135" t="s">
        <v>28</v>
      </c>
      <c r="J15" s="139" t="s">
        <v>19</v>
      </c>
      <c r="K15" s="41"/>
      <c r="L15" s="137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6.96" customHeight="1">
      <c r="A16" s="41"/>
      <c r="B16" s="47"/>
      <c r="C16" s="41"/>
      <c r="D16" s="41"/>
      <c r="E16" s="41"/>
      <c r="F16" s="41"/>
      <c r="G16" s="41"/>
      <c r="H16" s="41"/>
      <c r="I16" s="41"/>
      <c r="J16" s="41"/>
      <c r="K16" s="41"/>
      <c r="L16" s="137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2" customHeight="1">
      <c r="A17" s="41"/>
      <c r="B17" s="47"/>
      <c r="C17" s="41"/>
      <c r="D17" s="135" t="s">
        <v>29</v>
      </c>
      <c r="E17" s="41"/>
      <c r="F17" s="41"/>
      <c r="G17" s="41"/>
      <c r="H17" s="41"/>
      <c r="I17" s="135" t="s">
        <v>26</v>
      </c>
      <c r="J17" s="36" t="str">
        <f>'Rekapitulace stavby'!AN13</f>
        <v>Vyplň údaj</v>
      </c>
      <c r="K17" s="41"/>
      <c r="L17" s="137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18" customHeight="1">
      <c r="A18" s="41"/>
      <c r="B18" s="47"/>
      <c r="C18" s="41"/>
      <c r="D18" s="41"/>
      <c r="E18" s="36" t="str">
        <f>'Rekapitulace stavby'!E14</f>
        <v>Vyplň údaj</v>
      </c>
      <c r="F18" s="139"/>
      <c r="G18" s="139"/>
      <c r="H18" s="139"/>
      <c r="I18" s="135" t="s">
        <v>28</v>
      </c>
      <c r="J18" s="36" t="str">
        <f>'Rekapitulace stavby'!AN14</f>
        <v>Vyplň údaj</v>
      </c>
      <c r="K18" s="41"/>
      <c r="L18" s="137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6.96" customHeight="1">
      <c r="A19" s="41"/>
      <c r="B19" s="47"/>
      <c r="C19" s="41"/>
      <c r="D19" s="41"/>
      <c r="E19" s="41"/>
      <c r="F19" s="41"/>
      <c r="G19" s="41"/>
      <c r="H19" s="41"/>
      <c r="I19" s="41"/>
      <c r="J19" s="41"/>
      <c r="K19" s="41"/>
      <c r="L19" s="137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2" customHeight="1">
      <c r="A20" s="41"/>
      <c r="B20" s="47"/>
      <c r="C20" s="41"/>
      <c r="D20" s="135" t="s">
        <v>31</v>
      </c>
      <c r="E20" s="41"/>
      <c r="F20" s="41"/>
      <c r="G20" s="41"/>
      <c r="H20" s="41"/>
      <c r="I20" s="135" t="s">
        <v>26</v>
      </c>
      <c r="J20" s="139" t="s">
        <v>19</v>
      </c>
      <c r="K20" s="41"/>
      <c r="L20" s="137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18" customHeight="1">
      <c r="A21" s="41"/>
      <c r="B21" s="47"/>
      <c r="C21" s="41"/>
      <c r="D21" s="41"/>
      <c r="E21" s="139" t="s">
        <v>32</v>
      </c>
      <c r="F21" s="41"/>
      <c r="G21" s="41"/>
      <c r="H21" s="41"/>
      <c r="I21" s="135" t="s">
        <v>28</v>
      </c>
      <c r="J21" s="139" t="s">
        <v>19</v>
      </c>
      <c r="K21" s="41"/>
      <c r="L21" s="137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6.96" customHeight="1">
      <c r="A22" s="41"/>
      <c r="B22" s="47"/>
      <c r="C22" s="41"/>
      <c r="D22" s="41"/>
      <c r="E22" s="41"/>
      <c r="F22" s="41"/>
      <c r="G22" s="41"/>
      <c r="H22" s="41"/>
      <c r="I22" s="41"/>
      <c r="J22" s="41"/>
      <c r="K22" s="41"/>
      <c r="L22" s="137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2" customHeight="1">
      <c r="A23" s="41"/>
      <c r="B23" s="47"/>
      <c r="C23" s="41"/>
      <c r="D23" s="135" t="s">
        <v>34</v>
      </c>
      <c r="E23" s="41"/>
      <c r="F23" s="41"/>
      <c r="G23" s="41"/>
      <c r="H23" s="41"/>
      <c r="I23" s="135" t="s">
        <v>26</v>
      </c>
      <c r="J23" s="139" t="s">
        <v>19</v>
      </c>
      <c r="K23" s="41"/>
      <c r="L23" s="137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18" customHeight="1">
      <c r="A24" s="41"/>
      <c r="B24" s="47"/>
      <c r="C24" s="41"/>
      <c r="D24" s="41"/>
      <c r="E24" s="139" t="s">
        <v>562</v>
      </c>
      <c r="F24" s="41"/>
      <c r="G24" s="41"/>
      <c r="H24" s="41"/>
      <c r="I24" s="135" t="s">
        <v>28</v>
      </c>
      <c r="J24" s="139" t="s">
        <v>19</v>
      </c>
      <c r="K24" s="41"/>
      <c r="L24" s="137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6.96" customHeight="1">
      <c r="A25" s="41"/>
      <c r="B25" s="47"/>
      <c r="C25" s="41"/>
      <c r="D25" s="41"/>
      <c r="E25" s="41"/>
      <c r="F25" s="41"/>
      <c r="G25" s="41"/>
      <c r="H25" s="41"/>
      <c r="I25" s="41"/>
      <c r="J25" s="41"/>
      <c r="K25" s="41"/>
      <c r="L25" s="137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2" customHeight="1">
      <c r="A26" s="41"/>
      <c r="B26" s="47"/>
      <c r="C26" s="41"/>
      <c r="D26" s="135" t="s">
        <v>36</v>
      </c>
      <c r="E26" s="41"/>
      <c r="F26" s="41"/>
      <c r="G26" s="41"/>
      <c r="H26" s="41"/>
      <c r="I26" s="41"/>
      <c r="J26" s="41"/>
      <c r="K26" s="41"/>
      <c r="L26" s="137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8" customFormat="1" ht="23.25" customHeight="1">
      <c r="A27" s="141"/>
      <c r="B27" s="142"/>
      <c r="C27" s="141"/>
      <c r="D27" s="141"/>
      <c r="E27" s="143" t="s">
        <v>563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41"/>
      <c r="B28" s="47"/>
      <c r="C28" s="41"/>
      <c r="D28" s="41"/>
      <c r="E28" s="41"/>
      <c r="F28" s="41"/>
      <c r="G28" s="41"/>
      <c r="H28" s="41"/>
      <c r="I28" s="41"/>
      <c r="J28" s="41"/>
      <c r="K28" s="41"/>
      <c r="L28" s="137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2" customFormat="1" ht="6.96" customHeight="1">
      <c r="A29" s="41"/>
      <c r="B29" s="47"/>
      <c r="C29" s="41"/>
      <c r="D29" s="145"/>
      <c r="E29" s="145"/>
      <c r="F29" s="145"/>
      <c r="G29" s="145"/>
      <c r="H29" s="145"/>
      <c r="I29" s="145"/>
      <c r="J29" s="145"/>
      <c r="K29" s="145"/>
      <c r="L29" s="137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</row>
    <row r="30" s="2" customFormat="1" ht="25.44" customHeight="1">
      <c r="A30" s="41"/>
      <c r="B30" s="47"/>
      <c r="C30" s="41"/>
      <c r="D30" s="146" t="s">
        <v>38</v>
      </c>
      <c r="E30" s="41"/>
      <c r="F30" s="41"/>
      <c r="G30" s="41"/>
      <c r="H30" s="41"/>
      <c r="I30" s="41"/>
      <c r="J30" s="147">
        <f>ROUND(J83, 2)</f>
        <v>0</v>
      </c>
      <c r="K30" s="41"/>
      <c r="L30" s="137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45"/>
      <c r="E31" s="145"/>
      <c r="F31" s="145"/>
      <c r="G31" s="145"/>
      <c r="H31" s="145"/>
      <c r="I31" s="145"/>
      <c r="J31" s="145"/>
      <c r="K31" s="145"/>
      <c r="L31" s="137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14.4" customHeight="1">
      <c r="A32" s="41"/>
      <c r="B32" s="47"/>
      <c r="C32" s="41"/>
      <c r="D32" s="41"/>
      <c r="E32" s="41"/>
      <c r="F32" s="148" t="s">
        <v>40</v>
      </c>
      <c r="G32" s="41"/>
      <c r="H32" s="41"/>
      <c r="I32" s="148" t="s">
        <v>39</v>
      </c>
      <c r="J32" s="148" t="s">
        <v>41</v>
      </c>
      <c r="K32" s="41"/>
      <c r="L32" s="137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14.4" customHeight="1">
      <c r="A33" s="41"/>
      <c r="B33" s="47"/>
      <c r="C33" s="41"/>
      <c r="D33" s="149" t="s">
        <v>42</v>
      </c>
      <c r="E33" s="135" t="s">
        <v>43</v>
      </c>
      <c r="F33" s="150">
        <f>ROUND((SUM(BE83:BE96)),  2)</f>
        <v>0</v>
      </c>
      <c r="G33" s="41"/>
      <c r="H33" s="41"/>
      <c r="I33" s="151">
        <v>0.20999999999999999</v>
      </c>
      <c r="J33" s="150">
        <f>ROUND(((SUM(BE83:BE96))*I33),  2)</f>
        <v>0</v>
      </c>
      <c r="K33" s="41"/>
      <c r="L33" s="137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135" t="s">
        <v>44</v>
      </c>
      <c r="F34" s="150">
        <f>ROUND((SUM(BF83:BF96)),  2)</f>
        <v>0</v>
      </c>
      <c r="G34" s="41"/>
      <c r="H34" s="41"/>
      <c r="I34" s="151">
        <v>0.12</v>
      </c>
      <c r="J34" s="150">
        <f>ROUND(((SUM(BF83:BF96))*I34),  2)</f>
        <v>0</v>
      </c>
      <c r="K34" s="41"/>
      <c r="L34" s="137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hidden="1" s="2" customFormat="1" ht="14.4" customHeight="1">
      <c r="A35" s="41"/>
      <c r="B35" s="47"/>
      <c r="C35" s="41"/>
      <c r="D35" s="41"/>
      <c r="E35" s="135" t="s">
        <v>45</v>
      </c>
      <c r="F35" s="150">
        <f>ROUND((SUM(BG83:BG96)),  2)</f>
        <v>0</v>
      </c>
      <c r="G35" s="41"/>
      <c r="H35" s="41"/>
      <c r="I35" s="151">
        <v>0.20999999999999999</v>
      </c>
      <c r="J35" s="150">
        <f>0</f>
        <v>0</v>
      </c>
      <c r="K35" s="41"/>
      <c r="L35" s="137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hidden="1" s="2" customFormat="1" ht="14.4" customHeight="1">
      <c r="A36" s="41"/>
      <c r="B36" s="47"/>
      <c r="C36" s="41"/>
      <c r="D36" s="41"/>
      <c r="E36" s="135" t="s">
        <v>46</v>
      </c>
      <c r="F36" s="150">
        <f>ROUND((SUM(BH83:BH96)),  2)</f>
        <v>0</v>
      </c>
      <c r="G36" s="41"/>
      <c r="H36" s="41"/>
      <c r="I36" s="151">
        <v>0.12</v>
      </c>
      <c r="J36" s="150">
        <f>0</f>
        <v>0</v>
      </c>
      <c r="K36" s="41"/>
      <c r="L36" s="137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35" t="s">
        <v>47</v>
      </c>
      <c r="F37" s="150">
        <f>ROUND((SUM(BI83:BI96)),  2)</f>
        <v>0</v>
      </c>
      <c r="G37" s="41"/>
      <c r="H37" s="41"/>
      <c r="I37" s="151">
        <v>0</v>
      </c>
      <c r="J37" s="150">
        <f>0</f>
        <v>0</v>
      </c>
      <c r="K37" s="41"/>
      <c r="L37" s="137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s="2" customFormat="1" ht="6.96" customHeight="1">
      <c r="A38" s="41"/>
      <c r="B38" s="47"/>
      <c r="C38" s="41"/>
      <c r="D38" s="41"/>
      <c r="E38" s="41"/>
      <c r="F38" s="41"/>
      <c r="G38" s="41"/>
      <c r="H38" s="41"/>
      <c r="I38" s="41"/>
      <c r="J38" s="41"/>
      <c r="K38" s="41"/>
      <c r="L38" s="137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s="2" customFormat="1" ht="25.44" customHeight="1">
      <c r="A39" s="41"/>
      <c r="B39" s="47"/>
      <c r="C39" s="152"/>
      <c r="D39" s="153" t="s">
        <v>48</v>
      </c>
      <c r="E39" s="154"/>
      <c r="F39" s="154"/>
      <c r="G39" s="155" t="s">
        <v>49</v>
      </c>
      <c r="H39" s="156" t="s">
        <v>50</v>
      </c>
      <c r="I39" s="154"/>
      <c r="J39" s="157">
        <f>SUM(J30:J37)</f>
        <v>0</v>
      </c>
      <c r="K39" s="158"/>
      <c r="L39" s="137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14.4" customHeight="1">
      <c r="A40" s="41"/>
      <c r="B40" s="159"/>
      <c r="C40" s="160"/>
      <c r="D40" s="160"/>
      <c r="E40" s="160"/>
      <c r="F40" s="160"/>
      <c r="G40" s="160"/>
      <c r="H40" s="160"/>
      <c r="I40" s="160"/>
      <c r="J40" s="160"/>
      <c r="K40" s="160"/>
      <c r="L40" s="137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4" s="2" customFormat="1" ht="6.96" customHeight="1">
      <c r="A44" s="41"/>
      <c r="B44" s="161"/>
      <c r="C44" s="162"/>
      <c r="D44" s="162"/>
      <c r="E44" s="162"/>
      <c r="F44" s="162"/>
      <c r="G44" s="162"/>
      <c r="H44" s="162"/>
      <c r="I44" s="162"/>
      <c r="J44" s="162"/>
      <c r="K44" s="162"/>
      <c r="L44" s="137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</row>
    <row r="45" s="2" customFormat="1" ht="24.96" customHeight="1">
      <c r="A45" s="41"/>
      <c r="B45" s="42"/>
      <c r="C45" s="26" t="s">
        <v>101</v>
      </c>
      <c r="D45" s="43"/>
      <c r="E45" s="43"/>
      <c r="F45" s="43"/>
      <c r="G45" s="43"/>
      <c r="H45" s="43"/>
      <c r="I45" s="43"/>
      <c r="J45" s="43"/>
      <c r="K45" s="43"/>
      <c r="L45" s="137"/>
      <c r="S45" s="41"/>
      <c r="T45" s="41"/>
      <c r="U45" s="41"/>
      <c r="V45" s="41"/>
      <c r="W45" s="41"/>
      <c r="X45" s="41"/>
      <c r="Y45" s="41"/>
      <c r="Z45" s="41"/>
      <c r="AA45" s="41"/>
      <c r="AB45" s="41"/>
      <c r="AC45" s="41"/>
      <c r="AD45" s="41"/>
      <c r="AE45" s="41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137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12" customHeight="1">
      <c r="A47" s="41"/>
      <c r="B47" s="42"/>
      <c r="C47" s="35" t="s">
        <v>16</v>
      </c>
      <c r="D47" s="43"/>
      <c r="E47" s="43"/>
      <c r="F47" s="43"/>
      <c r="G47" s="43"/>
      <c r="H47" s="43"/>
      <c r="I47" s="43"/>
      <c r="J47" s="43"/>
      <c r="K47" s="43"/>
      <c r="L47" s="137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16.5" customHeight="1">
      <c r="A48" s="41"/>
      <c r="B48" s="42"/>
      <c r="C48" s="43"/>
      <c r="D48" s="43"/>
      <c r="E48" s="163" t="str">
        <f>E7</f>
        <v>Úprava areálu - středisko Rudíkov</v>
      </c>
      <c r="F48" s="35"/>
      <c r="G48" s="35"/>
      <c r="H48" s="35"/>
      <c r="I48" s="43"/>
      <c r="J48" s="43"/>
      <c r="K48" s="43"/>
      <c r="L48" s="137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99</v>
      </c>
      <c r="D49" s="43"/>
      <c r="E49" s="43"/>
      <c r="F49" s="43"/>
      <c r="G49" s="43"/>
      <c r="H49" s="43"/>
      <c r="I49" s="43"/>
      <c r="J49" s="43"/>
      <c r="K49" s="43"/>
      <c r="L49" s="137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72" t="str">
        <f>E9</f>
        <v>03 - Hromosvod - zemnící soustava</v>
      </c>
      <c r="F50" s="43"/>
      <c r="G50" s="43"/>
      <c r="H50" s="43"/>
      <c r="I50" s="43"/>
      <c r="J50" s="43"/>
      <c r="K50" s="43"/>
      <c r="L50" s="137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2" customFormat="1" ht="6.96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137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</row>
    <row r="52" s="2" customFormat="1" ht="12" customHeight="1">
      <c r="A52" s="41"/>
      <c r="B52" s="42"/>
      <c r="C52" s="35" t="s">
        <v>21</v>
      </c>
      <c r="D52" s="43"/>
      <c r="E52" s="43"/>
      <c r="F52" s="30" t="str">
        <f>F12</f>
        <v>Rudíkov</v>
      </c>
      <c r="G52" s="43"/>
      <c r="H52" s="43"/>
      <c r="I52" s="35" t="s">
        <v>23</v>
      </c>
      <c r="J52" s="75" t="str">
        <f>IF(J12="","",J12)</f>
        <v>8. 7. 2024</v>
      </c>
      <c r="K52" s="43"/>
      <c r="L52" s="137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6.96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137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25.65" customHeight="1">
      <c r="A54" s="41"/>
      <c r="B54" s="42"/>
      <c r="C54" s="35" t="s">
        <v>25</v>
      </c>
      <c r="D54" s="43"/>
      <c r="E54" s="43"/>
      <c r="F54" s="30" t="str">
        <f>E15</f>
        <v>KSÚSV, př.org., Kosovská 1122/16, Jihlava 58601</v>
      </c>
      <c r="G54" s="43"/>
      <c r="H54" s="43"/>
      <c r="I54" s="35" t="s">
        <v>31</v>
      </c>
      <c r="J54" s="39" t="str">
        <f>E21</f>
        <v>Obchodní projekt Jihlůava, spol.s r.o.</v>
      </c>
      <c r="K54" s="43"/>
      <c r="L54" s="137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15.15" customHeight="1">
      <c r="A55" s="41"/>
      <c r="B55" s="42"/>
      <c r="C55" s="35" t="s">
        <v>29</v>
      </c>
      <c r="D55" s="43"/>
      <c r="E55" s="43"/>
      <c r="F55" s="30" t="str">
        <f>IF(E18="","",E18)</f>
        <v>Vyplň údaj</v>
      </c>
      <c r="G55" s="43"/>
      <c r="H55" s="43"/>
      <c r="I55" s="35" t="s">
        <v>34</v>
      </c>
      <c r="J55" s="39" t="str">
        <f>E24</f>
        <v>Bc.Adam Novák</v>
      </c>
      <c r="K55" s="43"/>
      <c r="L55" s="137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0.32" customHeight="1">
      <c r="A56" s="41"/>
      <c r="B56" s="42"/>
      <c r="C56" s="43"/>
      <c r="D56" s="43"/>
      <c r="E56" s="43"/>
      <c r="F56" s="43"/>
      <c r="G56" s="43"/>
      <c r="H56" s="43"/>
      <c r="I56" s="43"/>
      <c r="J56" s="43"/>
      <c r="K56" s="43"/>
      <c r="L56" s="137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29.28" customHeight="1">
      <c r="A57" s="41"/>
      <c r="B57" s="42"/>
      <c r="C57" s="164" t="s">
        <v>102</v>
      </c>
      <c r="D57" s="165"/>
      <c r="E57" s="165"/>
      <c r="F57" s="165"/>
      <c r="G57" s="165"/>
      <c r="H57" s="165"/>
      <c r="I57" s="165"/>
      <c r="J57" s="166" t="s">
        <v>103</v>
      </c>
      <c r="K57" s="165"/>
      <c r="L57" s="137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0.32" customHeight="1">
      <c r="A58" s="41"/>
      <c r="B58" s="42"/>
      <c r="C58" s="43"/>
      <c r="D58" s="43"/>
      <c r="E58" s="43"/>
      <c r="F58" s="43"/>
      <c r="G58" s="43"/>
      <c r="H58" s="43"/>
      <c r="I58" s="43"/>
      <c r="J58" s="43"/>
      <c r="K58" s="43"/>
      <c r="L58" s="137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22.8" customHeight="1">
      <c r="A59" s="41"/>
      <c r="B59" s="42"/>
      <c r="C59" s="167" t="s">
        <v>70</v>
      </c>
      <c r="D59" s="43"/>
      <c r="E59" s="43"/>
      <c r="F59" s="43"/>
      <c r="G59" s="43"/>
      <c r="H59" s="43"/>
      <c r="I59" s="43"/>
      <c r="J59" s="105">
        <f>J83</f>
        <v>0</v>
      </c>
      <c r="K59" s="43"/>
      <c r="L59" s="137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U59" s="20" t="s">
        <v>104</v>
      </c>
    </row>
    <row r="60" s="9" customFormat="1" ht="24.96" customHeight="1">
      <c r="A60" s="9"/>
      <c r="B60" s="168"/>
      <c r="C60" s="169"/>
      <c r="D60" s="170" t="s">
        <v>564</v>
      </c>
      <c r="E60" s="171"/>
      <c r="F60" s="171"/>
      <c r="G60" s="171"/>
      <c r="H60" s="171"/>
      <c r="I60" s="171"/>
      <c r="J60" s="172">
        <f>J84</f>
        <v>0</v>
      </c>
      <c r="K60" s="169"/>
      <c r="L60" s="173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4"/>
      <c r="C61" s="175"/>
      <c r="D61" s="176" t="s">
        <v>565</v>
      </c>
      <c r="E61" s="177"/>
      <c r="F61" s="177"/>
      <c r="G61" s="177"/>
      <c r="H61" s="177"/>
      <c r="I61" s="177"/>
      <c r="J61" s="178">
        <f>J85</f>
        <v>0</v>
      </c>
      <c r="K61" s="175"/>
      <c r="L61" s="179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4.88" customHeight="1">
      <c r="A62" s="10"/>
      <c r="B62" s="174"/>
      <c r="C62" s="175"/>
      <c r="D62" s="176" t="s">
        <v>566</v>
      </c>
      <c r="E62" s="177"/>
      <c r="F62" s="177"/>
      <c r="G62" s="177"/>
      <c r="H62" s="177"/>
      <c r="I62" s="177"/>
      <c r="J62" s="178">
        <f>J93</f>
        <v>0</v>
      </c>
      <c r="K62" s="175"/>
      <c r="L62" s="179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4"/>
      <c r="C63" s="175"/>
      <c r="D63" s="176" t="s">
        <v>567</v>
      </c>
      <c r="E63" s="177"/>
      <c r="F63" s="177"/>
      <c r="G63" s="177"/>
      <c r="H63" s="177"/>
      <c r="I63" s="177"/>
      <c r="J63" s="178">
        <f>J95</f>
        <v>0</v>
      </c>
      <c r="K63" s="175"/>
      <c r="L63" s="179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2" customFormat="1" ht="21.84" customHeight="1">
      <c r="A64" s="41"/>
      <c r="B64" s="42"/>
      <c r="C64" s="43"/>
      <c r="D64" s="43"/>
      <c r="E64" s="43"/>
      <c r="F64" s="43"/>
      <c r="G64" s="43"/>
      <c r="H64" s="43"/>
      <c r="I64" s="43"/>
      <c r="J64" s="43"/>
      <c r="K64" s="43"/>
      <c r="L64" s="137"/>
      <c r="S64" s="41"/>
      <c r="T64" s="41"/>
      <c r="U64" s="41"/>
      <c r="V64" s="41"/>
      <c r="W64" s="41"/>
      <c r="X64" s="41"/>
      <c r="Y64" s="41"/>
      <c r="Z64" s="41"/>
      <c r="AA64" s="41"/>
      <c r="AB64" s="41"/>
      <c r="AC64" s="41"/>
      <c r="AD64" s="41"/>
      <c r="AE64" s="41"/>
    </row>
    <row r="65" s="2" customFormat="1" ht="6.96" customHeight="1">
      <c r="A65" s="41"/>
      <c r="B65" s="62"/>
      <c r="C65" s="63"/>
      <c r="D65" s="63"/>
      <c r="E65" s="63"/>
      <c r="F65" s="63"/>
      <c r="G65" s="63"/>
      <c r="H65" s="63"/>
      <c r="I65" s="63"/>
      <c r="J65" s="63"/>
      <c r="K65" s="63"/>
      <c r="L65" s="137"/>
      <c r="S65" s="41"/>
      <c r="T65" s="41"/>
      <c r="U65" s="41"/>
      <c r="V65" s="41"/>
      <c r="W65" s="41"/>
      <c r="X65" s="41"/>
      <c r="Y65" s="41"/>
      <c r="Z65" s="41"/>
      <c r="AA65" s="41"/>
      <c r="AB65" s="41"/>
      <c r="AC65" s="41"/>
      <c r="AD65" s="41"/>
      <c r="AE65" s="41"/>
    </row>
    <row r="69" s="2" customFormat="1" ht="6.96" customHeight="1">
      <c r="A69" s="41"/>
      <c r="B69" s="64"/>
      <c r="C69" s="65"/>
      <c r="D69" s="65"/>
      <c r="E69" s="65"/>
      <c r="F69" s="65"/>
      <c r="G69" s="65"/>
      <c r="H69" s="65"/>
      <c r="I69" s="65"/>
      <c r="J69" s="65"/>
      <c r="K69" s="65"/>
      <c r="L69" s="137"/>
      <c r="S69" s="41"/>
      <c r="T69" s="41"/>
      <c r="U69" s="41"/>
      <c r="V69" s="41"/>
      <c r="W69" s="41"/>
      <c r="X69" s="41"/>
      <c r="Y69" s="41"/>
      <c r="Z69" s="41"/>
      <c r="AA69" s="41"/>
      <c r="AB69" s="41"/>
      <c r="AC69" s="41"/>
      <c r="AD69" s="41"/>
      <c r="AE69" s="41"/>
    </row>
    <row r="70" s="2" customFormat="1" ht="24.96" customHeight="1">
      <c r="A70" s="41"/>
      <c r="B70" s="42"/>
      <c r="C70" s="26" t="s">
        <v>126</v>
      </c>
      <c r="D70" s="43"/>
      <c r="E70" s="43"/>
      <c r="F70" s="43"/>
      <c r="G70" s="43"/>
      <c r="H70" s="43"/>
      <c r="I70" s="43"/>
      <c r="J70" s="43"/>
      <c r="K70" s="43"/>
      <c r="L70" s="137"/>
      <c r="S70" s="41"/>
      <c r="T70" s="41"/>
      <c r="U70" s="41"/>
      <c r="V70" s="41"/>
      <c r="W70" s="41"/>
      <c r="X70" s="41"/>
      <c r="Y70" s="41"/>
      <c r="Z70" s="41"/>
      <c r="AA70" s="41"/>
      <c r="AB70" s="41"/>
      <c r="AC70" s="41"/>
      <c r="AD70" s="41"/>
      <c r="AE70" s="41"/>
    </row>
    <row r="71" s="2" customFormat="1" ht="6.96" customHeight="1">
      <c r="A71" s="41"/>
      <c r="B71" s="42"/>
      <c r="C71" s="43"/>
      <c r="D71" s="43"/>
      <c r="E71" s="43"/>
      <c r="F71" s="43"/>
      <c r="G71" s="43"/>
      <c r="H71" s="43"/>
      <c r="I71" s="43"/>
      <c r="J71" s="43"/>
      <c r="K71" s="43"/>
      <c r="L71" s="137"/>
      <c r="S71" s="41"/>
      <c r="T71" s="41"/>
      <c r="U71" s="41"/>
      <c r="V71" s="41"/>
      <c r="W71" s="41"/>
      <c r="X71" s="41"/>
      <c r="Y71" s="41"/>
      <c r="Z71" s="41"/>
      <c r="AA71" s="41"/>
      <c r="AB71" s="41"/>
      <c r="AC71" s="41"/>
      <c r="AD71" s="41"/>
      <c r="AE71" s="41"/>
    </row>
    <row r="72" s="2" customFormat="1" ht="12" customHeight="1">
      <c r="A72" s="41"/>
      <c r="B72" s="42"/>
      <c r="C72" s="35" t="s">
        <v>16</v>
      </c>
      <c r="D72" s="43"/>
      <c r="E72" s="43"/>
      <c r="F72" s="43"/>
      <c r="G72" s="43"/>
      <c r="H72" s="43"/>
      <c r="I72" s="43"/>
      <c r="J72" s="43"/>
      <c r="K72" s="43"/>
      <c r="L72" s="137"/>
      <c r="S72" s="41"/>
      <c r="T72" s="41"/>
      <c r="U72" s="41"/>
      <c r="V72" s="41"/>
      <c r="W72" s="41"/>
      <c r="X72" s="41"/>
      <c r="Y72" s="41"/>
      <c r="Z72" s="41"/>
      <c r="AA72" s="41"/>
      <c r="AB72" s="41"/>
      <c r="AC72" s="41"/>
      <c r="AD72" s="41"/>
      <c r="AE72" s="41"/>
    </row>
    <row r="73" s="2" customFormat="1" ht="16.5" customHeight="1">
      <c r="A73" s="41"/>
      <c r="B73" s="42"/>
      <c r="C73" s="43"/>
      <c r="D73" s="43"/>
      <c r="E73" s="163" t="str">
        <f>E7</f>
        <v>Úprava areálu - středisko Rudíkov</v>
      </c>
      <c r="F73" s="35"/>
      <c r="G73" s="35"/>
      <c r="H73" s="35"/>
      <c r="I73" s="43"/>
      <c r="J73" s="43"/>
      <c r="K73" s="43"/>
      <c r="L73" s="137"/>
      <c r="S73" s="41"/>
      <c r="T73" s="41"/>
      <c r="U73" s="41"/>
      <c r="V73" s="41"/>
      <c r="W73" s="41"/>
      <c r="X73" s="41"/>
      <c r="Y73" s="41"/>
      <c r="Z73" s="41"/>
      <c r="AA73" s="41"/>
      <c r="AB73" s="41"/>
      <c r="AC73" s="41"/>
      <c r="AD73" s="41"/>
      <c r="AE73" s="41"/>
    </row>
    <row r="74" s="2" customFormat="1" ht="12" customHeight="1">
      <c r="A74" s="41"/>
      <c r="B74" s="42"/>
      <c r="C74" s="35" t="s">
        <v>99</v>
      </c>
      <c r="D74" s="43"/>
      <c r="E74" s="43"/>
      <c r="F74" s="43"/>
      <c r="G74" s="43"/>
      <c r="H74" s="43"/>
      <c r="I74" s="43"/>
      <c r="J74" s="43"/>
      <c r="K74" s="43"/>
      <c r="L74" s="137"/>
      <c r="S74" s="41"/>
      <c r="T74" s="41"/>
      <c r="U74" s="41"/>
      <c r="V74" s="41"/>
      <c r="W74" s="41"/>
      <c r="X74" s="41"/>
      <c r="Y74" s="41"/>
      <c r="Z74" s="41"/>
      <c r="AA74" s="41"/>
      <c r="AB74" s="41"/>
      <c r="AC74" s="41"/>
      <c r="AD74" s="41"/>
      <c r="AE74" s="41"/>
    </row>
    <row r="75" s="2" customFormat="1" ht="16.5" customHeight="1">
      <c r="A75" s="41"/>
      <c r="B75" s="42"/>
      <c r="C75" s="43"/>
      <c r="D75" s="43"/>
      <c r="E75" s="72" t="str">
        <f>E9</f>
        <v>03 - Hromosvod - zemnící soustava</v>
      </c>
      <c r="F75" s="43"/>
      <c r="G75" s="43"/>
      <c r="H75" s="43"/>
      <c r="I75" s="43"/>
      <c r="J75" s="43"/>
      <c r="K75" s="43"/>
      <c r="L75" s="137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</row>
    <row r="76" s="2" customFormat="1" ht="6.96" customHeight="1">
      <c r="A76" s="41"/>
      <c r="B76" s="42"/>
      <c r="C76" s="43"/>
      <c r="D76" s="43"/>
      <c r="E76" s="43"/>
      <c r="F76" s="43"/>
      <c r="G76" s="43"/>
      <c r="H76" s="43"/>
      <c r="I76" s="43"/>
      <c r="J76" s="43"/>
      <c r="K76" s="43"/>
      <c r="L76" s="137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77" s="2" customFormat="1" ht="12" customHeight="1">
      <c r="A77" s="41"/>
      <c r="B77" s="42"/>
      <c r="C77" s="35" t="s">
        <v>21</v>
      </c>
      <c r="D77" s="43"/>
      <c r="E77" s="43"/>
      <c r="F77" s="30" t="str">
        <f>F12</f>
        <v>Rudíkov</v>
      </c>
      <c r="G77" s="43"/>
      <c r="H77" s="43"/>
      <c r="I77" s="35" t="s">
        <v>23</v>
      </c>
      <c r="J77" s="75" t="str">
        <f>IF(J12="","",J12)</f>
        <v>8. 7. 2024</v>
      </c>
      <c r="K77" s="43"/>
      <c r="L77" s="137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78" s="2" customFormat="1" ht="6.96" customHeight="1">
      <c r="A78" s="41"/>
      <c r="B78" s="42"/>
      <c r="C78" s="43"/>
      <c r="D78" s="43"/>
      <c r="E78" s="43"/>
      <c r="F78" s="43"/>
      <c r="G78" s="43"/>
      <c r="H78" s="43"/>
      <c r="I78" s="43"/>
      <c r="J78" s="43"/>
      <c r="K78" s="43"/>
      <c r="L78" s="137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79" s="2" customFormat="1" ht="25.65" customHeight="1">
      <c r="A79" s="41"/>
      <c r="B79" s="42"/>
      <c r="C79" s="35" t="s">
        <v>25</v>
      </c>
      <c r="D79" s="43"/>
      <c r="E79" s="43"/>
      <c r="F79" s="30" t="str">
        <f>E15</f>
        <v>KSÚSV, př.org., Kosovská 1122/16, Jihlava 58601</v>
      </c>
      <c r="G79" s="43"/>
      <c r="H79" s="43"/>
      <c r="I79" s="35" t="s">
        <v>31</v>
      </c>
      <c r="J79" s="39" t="str">
        <f>E21</f>
        <v>Obchodní projekt Jihlůava, spol.s r.o.</v>
      </c>
      <c r="K79" s="43"/>
      <c r="L79" s="137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2" customFormat="1" ht="15.15" customHeight="1">
      <c r="A80" s="41"/>
      <c r="B80" s="42"/>
      <c r="C80" s="35" t="s">
        <v>29</v>
      </c>
      <c r="D80" s="43"/>
      <c r="E80" s="43"/>
      <c r="F80" s="30" t="str">
        <f>IF(E18="","",E18)</f>
        <v>Vyplň údaj</v>
      </c>
      <c r="G80" s="43"/>
      <c r="H80" s="43"/>
      <c r="I80" s="35" t="s">
        <v>34</v>
      </c>
      <c r="J80" s="39" t="str">
        <f>E24</f>
        <v>Bc.Adam Novák</v>
      </c>
      <c r="K80" s="43"/>
      <c r="L80" s="137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</row>
    <row r="81" s="2" customFormat="1" ht="10.32" customHeight="1">
      <c r="A81" s="41"/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137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11" customFormat="1" ht="29.28" customHeight="1">
      <c r="A82" s="180"/>
      <c r="B82" s="181"/>
      <c r="C82" s="182" t="s">
        <v>127</v>
      </c>
      <c r="D82" s="183" t="s">
        <v>57</v>
      </c>
      <c r="E82" s="183" t="s">
        <v>53</v>
      </c>
      <c r="F82" s="183" t="s">
        <v>54</v>
      </c>
      <c r="G82" s="183" t="s">
        <v>128</v>
      </c>
      <c r="H82" s="183" t="s">
        <v>129</v>
      </c>
      <c r="I82" s="183" t="s">
        <v>130</v>
      </c>
      <c r="J82" s="183" t="s">
        <v>103</v>
      </c>
      <c r="K82" s="184" t="s">
        <v>131</v>
      </c>
      <c r="L82" s="185"/>
      <c r="M82" s="95" t="s">
        <v>19</v>
      </c>
      <c r="N82" s="96" t="s">
        <v>42</v>
      </c>
      <c r="O82" s="96" t="s">
        <v>132</v>
      </c>
      <c r="P82" s="96" t="s">
        <v>133</v>
      </c>
      <c r="Q82" s="96" t="s">
        <v>134</v>
      </c>
      <c r="R82" s="96" t="s">
        <v>135</v>
      </c>
      <c r="S82" s="96" t="s">
        <v>136</v>
      </c>
      <c r="T82" s="97" t="s">
        <v>137</v>
      </c>
      <c r="U82" s="180"/>
      <c r="V82" s="180"/>
      <c r="W82" s="180"/>
      <c r="X82" s="180"/>
      <c r="Y82" s="180"/>
      <c r="Z82" s="180"/>
      <c r="AA82" s="180"/>
      <c r="AB82" s="180"/>
      <c r="AC82" s="180"/>
      <c r="AD82" s="180"/>
      <c r="AE82" s="180"/>
    </row>
    <row r="83" s="2" customFormat="1" ht="22.8" customHeight="1">
      <c r="A83" s="41"/>
      <c r="B83" s="42"/>
      <c r="C83" s="102" t="s">
        <v>138</v>
      </c>
      <c r="D83" s="43"/>
      <c r="E83" s="43"/>
      <c r="F83" s="43"/>
      <c r="G83" s="43"/>
      <c r="H83" s="43"/>
      <c r="I83" s="43"/>
      <c r="J83" s="186">
        <f>BK83</f>
        <v>0</v>
      </c>
      <c r="K83" s="43"/>
      <c r="L83" s="47"/>
      <c r="M83" s="98"/>
      <c r="N83" s="187"/>
      <c r="O83" s="99"/>
      <c r="P83" s="188">
        <f>P84</f>
        <v>0</v>
      </c>
      <c r="Q83" s="99"/>
      <c r="R83" s="188">
        <f>R84</f>
        <v>0</v>
      </c>
      <c r="S83" s="99"/>
      <c r="T83" s="189">
        <f>T84</f>
        <v>0</v>
      </c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  <c r="AT83" s="20" t="s">
        <v>71</v>
      </c>
      <c r="AU83" s="20" t="s">
        <v>104</v>
      </c>
      <c r="BK83" s="190">
        <f>BK84</f>
        <v>0</v>
      </c>
    </row>
    <row r="84" s="12" customFormat="1" ht="25.92" customHeight="1">
      <c r="A84" s="12"/>
      <c r="B84" s="191"/>
      <c r="C84" s="192"/>
      <c r="D84" s="193" t="s">
        <v>71</v>
      </c>
      <c r="E84" s="194" t="s">
        <v>568</v>
      </c>
      <c r="F84" s="194" t="s">
        <v>569</v>
      </c>
      <c r="G84" s="192"/>
      <c r="H84" s="192"/>
      <c r="I84" s="195"/>
      <c r="J84" s="196">
        <f>BK84</f>
        <v>0</v>
      </c>
      <c r="K84" s="192"/>
      <c r="L84" s="197"/>
      <c r="M84" s="198"/>
      <c r="N84" s="199"/>
      <c r="O84" s="199"/>
      <c r="P84" s="200">
        <f>P85+P95</f>
        <v>0</v>
      </c>
      <c r="Q84" s="199"/>
      <c r="R84" s="200">
        <f>R85+R95</f>
        <v>0</v>
      </c>
      <c r="S84" s="199"/>
      <c r="T84" s="201">
        <f>T85+T95</f>
        <v>0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202" t="s">
        <v>158</v>
      </c>
      <c r="AT84" s="203" t="s">
        <v>71</v>
      </c>
      <c r="AU84" s="203" t="s">
        <v>72</v>
      </c>
      <c r="AY84" s="202" t="s">
        <v>141</v>
      </c>
      <c r="BK84" s="204">
        <f>BK85+BK95</f>
        <v>0</v>
      </c>
    </row>
    <row r="85" s="12" customFormat="1" ht="22.8" customHeight="1">
      <c r="A85" s="12"/>
      <c r="B85" s="191"/>
      <c r="C85" s="192"/>
      <c r="D85" s="193" t="s">
        <v>71</v>
      </c>
      <c r="E85" s="205" t="s">
        <v>570</v>
      </c>
      <c r="F85" s="205" t="s">
        <v>571</v>
      </c>
      <c r="G85" s="192"/>
      <c r="H85" s="192"/>
      <c r="I85" s="195"/>
      <c r="J85" s="206">
        <f>BK85</f>
        <v>0</v>
      </c>
      <c r="K85" s="192"/>
      <c r="L85" s="197"/>
      <c r="M85" s="198"/>
      <c r="N85" s="199"/>
      <c r="O85" s="199"/>
      <c r="P85" s="200">
        <f>P86+SUM(P87:P93)</f>
        <v>0</v>
      </c>
      <c r="Q85" s="199"/>
      <c r="R85" s="200">
        <f>R86+SUM(R87:R93)</f>
        <v>0</v>
      </c>
      <c r="S85" s="199"/>
      <c r="T85" s="201">
        <f>T86+SUM(T87:T93)</f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202" t="s">
        <v>158</v>
      </c>
      <c r="AT85" s="203" t="s">
        <v>71</v>
      </c>
      <c r="AU85" s="203" t="s">
        <v>80</v>
      </c>
      <c r="AY85" s="202" t="s">
        <v>141</v>
      </c>
      <c r="BK85" s="204">
        <f>BK86+SUM(BK87:BK93)</f>
        <v>0</v>
      </c>
    </row>
    <row r="86" s="2" customFormat="1" ht="16.5" customHeight="1">
      <c r="A86" s="41"/>
      <c r="B86" s="42"/>
      <c r="C86" s="207" t="s">
        <v>80</v>
      </c>
      <c r="D86" s="207" t="s">
        <v>143</v>
      </c>
      <c r="E86" s="208" t="s">
        <v>572</v>
      </c>
      <c r="F86" s="209" t="s">
        <v>573</v>
      </c>
      <c r="G86" s="210" t="s">
        <v>507</v>
      </c>
      <c r="H86" s="211">
        <v>3</v>
      </c>
      <c r="I86" s="212"/>
      <c r="J86" s="213">
        <f>ROUND(I86*H86,2)</f>
        <v>0</v>
      </c>
      <c r="K86" s="209" t="s">
        <v>19</v>
      </c>
      <c r="L86" s="47"/>
      <c r="M86" s="214" t="s">
        <v>19</v>
      </c>
      <c r="N86" s="215" t="s">
        <v>43</v>
      </c>
      <c r="O86" s="87"/>
      <c r="P86" s="216">
        <f>O86*H86</f>
        <v>0</v>
      </c>
      <c r="Q86" s="216">
        <v>0</v>
      </c>
      <c r="R86" s="216">
        <f>Q86*H86</f>
        <v>0</v>
      </c>
      <c r="S86" s="216">
        <v>0</v>
      </c>
      <c r="T86" s="217">
        <f>S86*H86</f>
        <v>0</v>
      </c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R86" s="218" t="s">
        <v>574</v>
      </c>
      <c r="AT86" s="218" t="s">
        <v>143</v>
      </c>
      <c r="AU86" s="218" t="s">
        <v>82</v>
      </c>
      <c r="AY86" s="20" t="s">
        <v>141</v>
      </c>
      <c r="BE86" s="219">
        <f>IF(N86="základní",J86,0)</f>
        <v>0</v>
      </c>
      <c r="BF86" s="219">
        <f>IF(N86="snížená",J86,0)</f>
        <v>0</v>
      </c>
      <c r="BG86" s="219">
        <f>IF(N86="zákl. přenesená",J86,0)</f>
        <v>0</v>
      </c>
      <c r="BH86" s="219">
        <f>IF(N86="sníž. přenesená",J86,0)</f>
        <v>0</v>
      </c>
      <c r="BI86" s="219">
        <f>IF(N86="nulová",J86,0)</f>
        <v>0</v>
      </c>
      <c r="BJ86" s="20" t="s">
        <v>80</v>
      </c>
      <c r="BK86" s="219">
        <f>ROUND(I86*H86,2)</f>
        <v>0</v>
      </c>
      <c r="BL86" s="20" t="s">
        <v>574</v>
      </c>
      <c r="BM86" s="218" t="s">
        <v>82</v>
      </c>
    </row>
    <row r="87" s="2" customFormat="1" ht="16.5" customHeight="1">
      <c r="A87" s="41"/>
      <c r="B87" s="42"/>
      <c r="C87" s="207" t="s">
        <v>82</v>
      </c>
      <c r="D87" s="207" t="s">
        <v>143</v>
      </c>
      <c r="E87" s="208" t="s">
        <v>575</v>
      </c>
      <c r="F87" s="209" t="s">
        <v>576</v>
      </c>
      <c r="G87" s="210" t="s">
        <v>577</v>
      </c>
      <c r="H87" s="211">
        <v>53</v>
      </c>
      <c r="I87" s="212"/>
      <c r="J87" s="213">
        <f>ROUND(I87*H87,2)</f>
        <v>0</v>
      </c>
      <c r="K87" s="209" t="s">
        <v>19</v>
      </c>
      <c r="L87" s="47"/>
      <c r="M87" s="214" t="s">
        <v>19</v>
      </c>
      <c r="N87" s="215" t="s">
        <v>43</v>
      </c>
      <c r="O87" s="87"/>
      <c r="P87" s="216">
        <f>O87*H87</f>
        <v>0</v>
      </c>
      <c r="Q87" s="216">
        <v>0</v>
      </c>
      <c r="R87" s="216">
        <f>Q87*H87</f>
        <v>0</v>
      </c>
      <c r="S87" s="216">
        <v>0</v>
      </c>
      <c r="T87" s="217">
        <f>S87*H87</f>
        <v>0</v>
      </c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R87" s="218" t="s">
        <v>574</v>
      </c>
      <c r="AT87" s="218" t="s">
        <v>143</v>
      </c>
      <c r="AU87" s="218" t="s">
        <v>82</v>
      </c>
      <c r="AY87" s="20" t="s">
        <v>141</v>
      </c>
      <c r="BE87" s="219">
        <f>IF(N87="základní",J87,0)</f>
        <v>0</v>
      </c>
      <c r="BF87" s="219">
        <f>IF(N87="snížená",J87,0)</f>
        <v>0</v>
      </c>
      <c r="BG87" s="219">
        <f>IF(N87="zákl. přenesená",J87,0)</f>
        <v>0</v>
      </c>
      <c r="BH87" s="219">
        <f>IF(N87="sníž. přenesená",J87,0)</f>
        <v>0</v>
      </c>
      <c r="BI87" s="219">
        <f>IF(N87="nulová",J87,0)</f>
        <v>0</v>
      </c>
      <c r="BJ87" s="20" t="s">
        <v>80</v>
      </c>
      <c r="BK87" s="219">
        <f>ROUND(I87*H87,2)</f>
        <v>0</v>
      </c>
      <c r="BL87" s="20" t="s">
        <v>574</v>
      </c>
      <c r="BM87" s="218" t="s">
        <v>148</v>
      </c>
    </row>
    <row r="88" s="2" customFormat="1" ht="16.5" customHeight="1">
      <c r="A88" s="41"/>
      <c r="B88" s="42"/>
      <c r="C88" s="207" t="s">
        <v>158</v>
      </c>
      <c r="D88" s="207" t="s">
        <v>143</v>
      </c>
      <c r="E88" s="208" t="s">
        <v>578</v>
      </c>
      <c r="F88" s="209" t="s">
        <v>579</v>
      </c>
      <c r="G88" s="210" t="s">
        <v>507</v>
      </c>
      <c r="H88" s="211">
        <v>14</v>
      </c>
      <c r="I88" s="212"/>
      <c r="J88" s="213">
        <f>ROUND(I88*H88,2)</f>
        <v>0</v>
      </c>
      <c r="K88" s="209" t="s">
        <v>19</v>
      </c>
      <c r="L88" s="47"/>
      <c r="M88" s="214" t="s">
        <v>19</v>
      </c>
      <c r="N88" s="215" t="s">
        <v>43</v>
      </c>
      <c r="O88" s="87"/>
      <c r="P88" s="216">
        <f>O88*H88</f>
        <v>0</v>
      </c>
      <c r="Q88" s="216">
        <v>0</v>
      </c>
      <c r="R88" s="216">
        <f>Q88*H88</f>
        <v>0</v>
      </c>
      <c r="S88" s="216">
        <v>0</v>
      </c>
      <c r="T88" s="217">
        <f>S88*H88</f>
        <v>0</v>
      </c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R88" s="218" t="s">
        <v>574</v>
      </c>
      <c r="AT88" s="218" t="s">
        <v>143</v>
      </c>
      <c r="AU88" s="218" t="s">
        <v>82</v>
      </c>
      <c r="AY88" s="20" t="s">
        <v>141</v>
      </c>
      <c r="BE88" s="219">
        <f>IF(N88="základní",J88,0)</f>
        <v>0</v>
      </c>
      <c r="BF88" s="219">
        <f>IF(N88="snížená",J88,0)</f>
        <v>0</v>
      </c>
      <c r="BG88" s="219">
        <f>IF(N88="zákl. přenesená",J88,0)</f>
        <v>0</v>
      </c>
      <c r="BH88" s="219">
        <f>IF(N88="sníž. přenesená",J88,0)</f>
        <v>0</v>
      </c>
      <c r="BI88" s="219">
        <f>IF(N88="nulová",J88,0)</f>
        <v>0</v>
      </c>
      <c r="BJ88" s="20" t="s">
        <v>80</v>
      </c>
      <c r="BK88" s="219">
        <f>ROUND(I88*H88,2)</f>
        <v>0</v>
      </c>
      <c r="BL88" s="20" t="s">
        <v>574</v>
      </c>
      <c r="BM88" s="218" t="s">
        <v>194</v>
      </c>
    </row>
    <row r="89" s="2" customFormat="1" ht="24.15" customHeight="1">
      <c r="A89" s="41"/>
      <c r="B89" s="42"/>
      <c r="C89" s="207" t="s">
        <v>148</v>
      </c>
      <c r="D89" s="207" t="s">
        <v>143</v>
      </c>
      <c r="E89" s="208" t="s">
        <v>580</v>
      </c>
      <c r="F89" s="209" t="s">
        <v>581</v>
      </c>
      <c r="G89" s="210" t="s">
        <v>507</v>
      </c>
      <c r="H89" s="211">
        <v>21</v>
      </c>
      <c r="I89" s="212"/>
      <c r="J89" s="213">
        <f>ROUND(I89*H89,2)</f>
        <v>0</v>
      </c>
      <c r="K89" s="209" t="s">
        <v>19</v>
      </c>
      <c r="L89" s="47"/>
      <c r="M89" s="214" t="s">
        <v>19</v>
      </c>
      <c r="N89" s="215" t="s">
        <v>43</v>
      </c>
      <c r="O89" s="87"/>
      <c r="P89" s="216">
        <f>O89*H89</f>
        <v>0</v>
      </c>
      <c r="Q89" s="216">
        <v>0</v>
      </c>
      <c r="R89" s="216">
        <f>Q89*H89</f>
        <v>0</v>
      </c>
      <c r="S89" s="216">
        <v>0</v>
      </c>
      <c r="T89" s="217">
        <f>S89*H89</f>
        <v>0</v>
      </c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R89" s="218" t="s">
        <v>574</v>
      </c>
      <c r="AT89" s="218" t="s">
        <v>143</v>
      </c>
      <c r="AU89" s="218" t="s">
        <v>82</v>
      </c>
      <c r="AY89" s="20" t="s">
        <v>141</v>
      </c>
      <c r="BE89" s="219">
        <f>IF(N89="základní",J89,0)</f>
        <v>0</v>
      </c>
      <c r="BF89" s="219">
        <f>IF(N89="snížená",J89,0)</f>
        <v>0</v>
      </c>
      <c r="BG89" s="219">
        <f>IF(N89="zákl. přenesená",J89,0)</f>
        <v>0</v>
      </c>
      <c r="BH89" s="219">
        <f>IF(N89="sníž. přenesená",J89,0)</f>
        <v>0</v>
      </c>
      <c r="BI89" s="219">
        <f>IF(N89="nulová",J89,0)</f>
        <v>0</v>
      </c>
      <c r="BJ89" s="20" t="s">
        <v>80</v>
      </c>
      <c r="BK89" s="219">
        <f>ROUND(I89*H89,2)</f>
        <v>0</v>
      </c>
      <c r="BL89" s="20" t="s">
        <v>574</v>
      </c>
      <c r="BM89" s="218" t="s">
        <v>206</v>
      </c>
    </row>
    <row r="90" s="2" customFormat="1" ht="16.5" customHeight="1">
      <c r="A90" s="41"/>
      <c r="B90" s="42"/>
      <c r="C90" s="207" t="s">
        <v>184</v>
      </c>
      <c r="D90" s="207" t="s">
        <v>143</v>
      </c>
      <c r="E90" s="208" t="s">
        <v>582</v>
      </c>
      <c r="F90" s="209" t="s">
        <v>583</v>
      </c>
      <c r="G90" s="210" t="s">
        <v>507</v>
      </c>
      <c r="H90" s="211">
        <v>7</v>
      </c>
      <c r="I90" s="212"/>
      <c r="J90" s="213">
        <f>ROUND(I90*H90,2)</f>
        <v>0</v>
      </c>
      <c r="K90" s="209" t="s">
        <v>19</v>
      </c>
      <c r="L90" s="47"/>
      <c r="M90" s="214" t="s">
        <v>19</v>
      </c>
      <c r="N90" s="215" t="s">
        <v>43</v>
      </c>
      <c r="O90" s="87"/>
      <c r="P90" s="216">
        <f>O90*H90</f>
        <v>0</v>
      </c>
      <c r="Q90" s="216">
        <v>0</v>
      </c>
      <c r="R90" s="216">
        <f>Q90*H90</f>
        <v>0</v>
      </c>
      <c r="S90" s="216">
        <v>0</v>
      </c>
      <c r="T90" s="217">
        <f>S90*H90</f>
        <v>0</v>
      </c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R90" s="218" t="s">
        <v>574</v>
      </c>
      <c r="AT90" s="218" t="s">
        <v>143</v>
      </c>
      <c r="AU90" s="218" t="s">
        <v>82</v>
      </c>
      <c r="AY90" s="20" t="s">
        <v>141</v>
      </c>
      <c r="BE90" s="219">
        <f>IF(N90="základní",J90,0)</f>
        <v>0</v>
      </c>
      <c r="BF90" s="219">
        <f>IF(N90="snížená",J90,0)</f>
        <v>0</v>
      </c>
      <c r="BG90" s="219">
        <f>IF(N90="zákl. přenesená",J90,0)</f>
        <v>0</v>
      </c>
      <c r="BH90" s="219">
        <f>IF(N90="sníž. přenesená",J90,0)</f>
        <v>0</v>
      </c>
      <c r="BI90" s="219">
        <f>IF(N90="nulová",J90,0)</f>
        <v>0</v>
      </c>
      <c r="BJ90" s="20" t="s">
        <v>80</v>
      </c>
      <c r="BK90" s="219">
        <f>ROUND(I90*H90,2)</f>
        <v>0</v>
      </c>
      <c r="BL90" s="20" t="s">
        <v>574</v>
      </c>
      <c r="BM90" s="218" t="s">
        <v>221</v>
      </c>
    </row>
    <row r="91" s="2" customFormat="1" ht="16.5" customHeight="1">
      <c r="A91" s="41"/>
      <c r="B91" s="42"/>
      <c r="C91" s="207" t="s">
        <v>194</v>
      </c>
      <c r="D91" s="207" t="s">
        <v>143</v>
      </c>
      <c r="E91" s="208" t="s">
        <v>584</v>
      </c>
      <c r="F91" s="209" t="s">
        <v>585</v>
      </c>
      <c r="G91" s="210" t="s">
        <v>507</v>
      </c>
      <c r="H91" s="211">
        <v>9</v>
      </c>
      <c r="I91" s="212"/>
      <c r="J91" s="213">
        <f>ROUND(I91*H91,2)</f>
        <v>0</v>
      </c>
      <c r="K91" s="209" t="s">
        <v>19</v>
      </c>
      <c r="L91" s="47"/>
      <c r="M91" s="214" t="s">
        <v>19</v>
      </c>
      <c r="N91" s="215" t="s">
        <v>43</v>
      </c>
      <c r="O91" s="87"/>
      <c r="P91" s="216">
        <f>O91*H91</f>
        <v>0</v>
      </c>
      <c r="Q91" s="216">
        <v>0</v>
      </c>
      <c r="R91" s="216">
        <f>Q91*H91</f>
        <v>0</v>
      </c>
      <c r="S91" s="216">
        <v>0</v>
      </c>
      <c r="T91" s="217">
        <f>S91*H91</f>
        <v>0</v>
      </c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R91" s="218" t="s">
        <v>574</v>
      </c>
      <c r="AT91" s="218" t="s">
        <v>143</v>
      </c>
      <c r="AU91" s="218" t="s">
        <v>82</v>
      </c>
      <c r="AY91" s="20" t="s">
        <v>141</v>
      </c>
      <c r="BE91" s="219">
        <f>IF(N91="základní",J91,0)</f>
        <v>0</v>
      </c>
      <c r="BF91" s="219">
        <f>IF(N91="snížená",J91,0)</f>
        <v>0</v>
      </c>
      <c r="BG91" s="219">
        <f>IF(N91="zákl. přenesená",J91,0)</f>
        <v>0</v>
      </c>
      <c r="BH91" s="219">
        <f>IF(N91="sníž. přenesená",J91,0)</f>
        <v>0</v>
      </c>
      <c r="BI91" s="219">
        <f>IF(N91="nulová",J91,0)</f>
        <v>0</v>
      </c>
      <c r="BJ91" s="20" t="s">
        <v>80</v>
      </c>
      <c r="BK91" s="219">
        <f>ROUND(I91*H91,2)</f>
        <v>0</v>
      </c>
      <c r="BL91" s="20" t="s">
        <v>574</v>
      </c>
      <c r="BM91" s="218" t="s">
        <v>8</v>
      </c>
    </row>
    <row r="92" s="2" customFormat="1" ht="16.5" customHeight="1">
      <c r="A92" s="41"/>
      <c r="B92" s="42"/>
      <c r="C92" s="207" t="s">
        <v>201</v>
      </c>
      <c r="D92" s="207" t="s">
        <v>143</v>
      </c>
      <c r="E92" s="208" t="s">
        <v>586</v>
      </c>
      <c r="F92" s="209" t="s">
        <v>587</v>
      </c>
      <c r="G92" s="210" t="s">
        <v>507</v>
      </c>
      <c r="H92" s="211">
        <v>1</v>
      </c>
      <c r="I92" s="212"/>
      <c r="J92" s="213">
        <f>ROUND(I92*H92,2)</f>
        <v>0</v>
      </c>
      <c r="K92" s="209" t="s">
        <v>19</v>
      </c>
      <c r="L92" s="47"/>
      <c r="M92" s="214" t="s">
        <v>19</v>
      </c>
      <c r="N92" s="215" t="s">
        <v>43</v>
      </c>
      <c r="O92" s="87"/>
      <c r="P92" s="216">
        <f>O92*H92</f>
        <v>0</v>
      </c>
      <c r="Q92" s="216">
        <v>0</v>
      </c>
      <c r="R92" s="216">
        <f>Q92*H92</f>
        <v>0</v>
      </c>
      <c r="S92" s="216">
        <v>0</v>
      </c>
      <c r="T92" s="217">
        <f>S92*H92</f>
        <v>0</v>
      </c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  <c r="AR92" s="218" t="s">
        <v>574</v>
      </c>
      <c r="AT92" s="218" t="s">
        <v>143</v>
      </c>
      <c r="AU92" s="218" t="s">
        <v>82</v>
      </c>
      <c r="AY92" s="20" t="s">
        <v>141</v>
      </c>
      <c r="BE92" s="219">
        <f>IF(N92="základní",J92,0)</f>
        <v>0</v>
      </c>
      <c r="BF92" s="219">
        <f>IF(N92="snížená",J92,0)</f>
        <v>0</v>
      </c>
      <c r="BG92" s="219">
        <f>IF(N92="zákl. přenesená",J92,0)</f>
        <v>0</v>
      </c>
      <c r="BH92" s="219">
        <f>IF(N92="sníž. přenesená",J92,0)</f>
        <v>0</v>
      </c>
      <c r="BI92" s="219">
        <f>IF(N92="nulová",J92,0)</f>
        <v>0</v>
      </c>
      <c r="BJ92" s="20" t="s">
        <v>80</v>
      </c>
      <c r="BK92" s="219">
        <f>ROUND(I92*H92,2)</f>
        <v>0</v>
      </c>
      <c r="BL92" s="20" t="s">
        <v>574</v>
      </c>
      <c r="BM92" s="218" t="s">
        <v>244</v>
      </c>
    </row>
    <row r="93" s="12" customFormat="1" ht="20.88" customHeight="1">
      <c r="A93" s="12"/>
      <c r="B93" s="191"/>
      <c r="C93" s="192"/>
      <c r="D93" s="193" t="s">
        <v>71</v>
      </c>
      <c r="E93" s="205" t="s">
        <v>588</v>
      </c>
      <c r="F93" s="205" t="s">
        <v>589</v>
      </c>
      <c r="G93" s="192"/>
      <c r="H93" s="192"/>
      <c r="I93" s="195"/>
      <c r="J93" s="206">
        <f>BK93</f>
        <v>0</v>
      </c>
      <c r="K93" s="192"/>
      <c r="L93" s="197"/>
      <c r="M93" s="198"/>
      <c r="N93" s="199"/>
      <c r="O93" s="199"/>
      <c r="P93" s="200">
        <f>P94</f>
        <v>0</v>
      </c>
      <c r="Q93" s="199"/>
      <c r="R93" s="200">
        <f>R94</f>
        <v>0</v>
      </c>
      <c r="S93" s="199"/>
      <c r="T93" s="201">
        <f>T94</f>
        <v>0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202" t="s">
        <v>158</v>
      </c>
      <c r="AT93" s="203" t="s">
        <v>71</v>
      </c>
      <c r="AU93" s="203" t="s">
        <v>82</v>
      </c>
      <c r="AY93" s="202" t="s">
        <v>141</v>
      </c>
      <c r="BK93" s="204">
        <f>BK94</f>
        <v>0</v>
      </c>
    </row>
    <row r="94" s="2" customFormat="1" ht="16.5" customHeight="1">
      <c r="A94" s="41"/>
      <c r="B94" s="42"/>
      <c r="C94" s="207" t="s">
        <v>206</v>
      </c>
      <c r="D94" s="207" t="s">
        <v>143</v>
      </c>
      <c r="E94" s="208" t="s">
        <v>590</v>
      </c>
      <c r="F94" s="209" t="s">
        <v>591</v>
      </c>
      <c r="G94" s="210" t="s">
        <v>431</v>
      </c>
      <c r="H94" s="211">
        <v>1</v>
      </c>
      <c r="I94" s="212"/>
      <c r="J94" s="213">
        <f>ROUND(I94*H94,2)</f>
        <v>0</v>
      </c>
      <c r="K94" s="209" t="s">
        <v>19</v>
      </c>
      <c r="L94" s="47"/>
      <c r="M94" s="214" t="s">
        <v>19</v>
      </c>
      <c r="N94" s="215" t="s">
        <v>43</v>
      </c>
      <c r="O94" s="87"/>
      <c r="P94" s="216">
        <f>O94*H94</f>
        <v>0</v>
      </c>
      <c r="Q94" s="216">
        <v>0</v>
      </c>
      <c r="R94" s="216">
        <f>Q94*H94</f>
        <v>0</v>
      </c>
      <c r="S94" s="216">
        <v>0</v>
      </c>
      <c r="T94" s="217">
        <f>S94*H94</f>
        <v>0</v>
      </c>
      <c r="U94" s="41"/>
      <c r="V94" s="41"/>
      <c r="W94" s="41"/>
      <c r="X94" s="41"/>
      <c r="Y94" s="41"/>
      <c r="Z94" s="41"/>
      <c r="AA94" s="41"/>
      <c r="AB94" s="41"/>
      <c r="AC94" s="41"/>
      <c r="AD94" s="41"/>
      <c r="AE94" s="41"/>
      <c r="AR94" s="218" t="s">
        <v>574</v>
      </c>
      <c r="AT94" s="218" t="s">
        <v>143</v>
      </c>
      <c r="AU94" s="218" t="s">
        <v>158</v>
      </c>
      <c r="AY94" s="20" t="s">
        <v>141</v>
      </c>
      <c r="BE94" s="219">
        <f>IF(N94="základní",J94,0)</f>
        <v>0</v>
      </c>
      <c r="BF94" s="219">
        <f>IF(N94="snížená",J94,0)</f>
        <v>0</v>
      </c>
      <c r="BG94" s="219">
        <f>IF(N94="zákl. přenesená",J94,0)</f>
        <v>0</v>
      </c>
      <c r="BH94" s="219">
        <f>IF(N94="sníž. přenesená",J94,0)</f>
        <v>0</v>
      </c>
      <c r="BI94" s="219">
        <f>IF(N94="nulová",J94,0)</f>
        <v>0</v>
      </c>
      <c r="BJ94" s="20" t="s">
        <v>80</v>
      </c>
      <c r="BK94" s="219">
        <f>ROUND(I94*H94,2)</f>
        <v>0</v>
      </c>
      <c r="BL94" s="20" t="s">
        <v>574</v>
      </c>
      <c r="BM94" s="218" t="s">
        <v>256</v>
      </c>
    </row>
    <row r="95" s="12" customFormat="1" ht="22.8" customHeight="1">
      <c r="A95" s="12"/>
      <c r="B95" s="191"/>
      <c r="C95" s="192"/>
      <c r="D95" s="193" t="s">
        <v>71</v>
      </c>
      <c r="E95" s="205" t="s">
        <v>592</v>
      </c>
      <c r="F95" s="205" t="s">
        <v>593</v>
      </c>
      <c r="G95" s="192"/>
      <c r="H95" s="192"/>
      <c r="I95" s="195"/>
      <c r="J95" s="206">
        <f>BK95</f>
        <v>0</v>
      </c>
      <c r="K95" s="192"/>
      <c r="L95" s="197"/>
      <c r="M95" s="198"/>
      <c r="N95" s="199"/>
      <c r="O95" s="199"/>
      <c r="P95" s="200">
        <f>P96</f>
        <v>0</v>
      </c>
      <c r="Q95" s="199"/>
      <c r="R95" s="200">
        <f>R96</f>
        <v>0</v>
      </c>
      <c r="S95" s="199"/>
      <c r="T95" s="201">
        <f>T96</f>
        <v>0</v>
      </c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R95" s="202" t="s">
        <v>158</v>
      </c>
      <c r="AT95" s="203" t="s">
        <v>71</v>
      </c>
      <c r="AU95" s="203" t="s">
        <v>80</v>
      </c>
      <c r="AY95" s="202" t="s">
        <v>141</v>
      </c>
      <c r="BK95" s="204">
        <f>BK96</f>
        <v>0</v>
      </c>
    </row>
    <row r="96" s="2" customFormat="1" ht="16.5" customHeight="1">
      <c r="A96" s="41"/>
      <c r="B96" s="42"/>
      <c r="C96" s="207" t="s">
        <v>213</v>
      </c>
      <c r="D96" s="207" t="s">
        <v>143</v>
      </c>
      <c r="E96" s="208" t="s">
        <v>594</v>
      </c>
      <c r="F96" s="209" t="s">
        <v>595</v>
      </c>
      <c r="G96" s="210" t="s">
        <v>431</v>
      </c>
      <c r="H96" s="211">
        <v>1</v>
      </c>
      <c r="I96" s="212"/>
      <c r="J96" s="213">
        <f>ROUND(I96*H96,2)</f>
        <v>0</v>
      </c>
      <c r="K96" s="209" t="s">
        <v>19</v>
      </c>
      <c r="L96" s="47"/>
      <c r="M96" s="283" t="s">
        <v>19</v>
      </c>
      <c r="N96" s="284" t="s">
        <v>43</v>
      </c>
      <c r="O96" s="281"/>
      <c r="P96" s="285">
        <f>O96*H96</f>
        <v>0</v>
      </c>
      <c r="Q96" s="285">
        <v>0</v>
      </c>
      <c r="R96" s="285">
        <f>Q96*H96</f>
        <v>0</v>
      </c>
      <c r="S96" s="285">
        <v>0</v>
      </c>
      <c r="T96" s="286">
        <f>S96*H96</f>
        <v>0</v>
      </c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  <c r="AR96" s="218" t="s">
        <v>574</v>
      </c>
      <c r="AT96" s="218" t="s">
        <v>143</v>
      </c>
      <c r="AU96" s="218" t="s">
        <v>82</v>
      </c>
      <c r="AY96" s="20" t="s">
        <v>141</v>
      </c>
      <c r="BE96" s="219">
        <f>IF(N96="základní",J96,0)</f>
        <v>0</v>
      </c>
      <c r="BF96" s="219">
        <f>IF(N96="snížená",J96,0)</f>
        <v>0</v>
      </c>
      <c r="BG96" s="219">
        <f>IF(N96="zákl. přenesená",J96,0)</f>
        <v>0</v>
      </c>
      <c r="BH96" s="219">
        <f>IF(N96="sníž. přenesená",J96,0)</f>
        <v>0</v>
      </c>
      <c r="BI96" s="219">
        <f>IF(N96="nulová",J96,0)</f>
        <v>0</v>
      </c>
      <c r="BJ96" s="20" t="s">
        <v>80</v>
      </c>
      <c r="BK96" s="219">
        <f>ROUND(I96*H96,2)</f>
        <v>0</v>
      </c>
      <c r="BL96" s="20" t="s">
        <v>574</v>
      </c>
      <c r="BM96" s="218" t="s">
        <v>266</v>
      </c>
    </row>
    <row r="97" s="2" customFormat="1" ht="6.96" customHeight="1">
      <c r="A97" s="41"/>
      <c r="B97" s="62"/>
      <c r="C97" s="63"/>
      <c r="D97" s="63"/>
      <c r="E97" s="63"/>
      <c r="F97" s="63"/>
      <c r="G97" s="63"/>
      <c r="H97" s="63"/>
      <c r="I97" s="63"/>
      <c r="J97" s="63"/>
      <c r="K97" s="63"/>
      <c r="L97" s="47"/>
      <c r="M97" s="41"/>
      <c r="O97" s="41"/>
      <c r="P97" s="41"/>
      <c r="Q97" s="41"/>
      <c r="R97" s="41"/>
      <c r="S97" s="41"/>
      <c r="T97" s="41"/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</row>
  </sheetData>
  <sheetProtection sheet="1" autoFilter="0" formatColumns="0" formatRows="0" objects="1" scenarios="1" spinCount="100000" saltValue="30sM6Z95AVMGW6V5xBlazUbaBRI6ZuNUfnFgcZgpM4iJlES+22UCHQ7Kt1lCeffTcfxMdP/AiKo3LMdfYtCgQw==" hashValue="p2/OyDVGA6KyPNNod4C9UWeygLHVL/yqNuGJsEmXyd5tADDJYRJ3trnD1s5MJ0PSEmm/XcGo8+jr/ZGoEnE+mg==" algorithmName="SHA-512" password="CEE1"/>
  <autoFilter ref="C82:K96"/>
  <mergeCells count="9">
    <mergeCell ref="E7:H7"/>
    <mergeCell ref="E9:H9"/>
    <mergeCell ref="E18:H18"/>
    <mergeCell ref="E27:H27"/>
    <mergeCell ref="E48:H48"/>
    <mergeCell ref="E50:H50"/>
    <mergeCell ref="E73:H73"/>
    <mergeCell ref="E75:H75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91</v>
      </c>
    </row>
    <row r="3" s="1" customFormat="1" ht="6.96" customHeight="1">
      <c r="B3" s="131"/>
      <c r="C3" s="132"/>
      <c r="D3" s="132"/>
      <c r="E3" s="132"/>
      <c r="F3" s="132"/>
      <c r="G3" s="132"/>
      <c r="H3" s="132"/>
      <c r="I3" s="132"/>
      <c r="J3" s="132"/>
      <c r="K3" s="132"/>
      <c r="L3" s="23"/>
      <c r="AT3" s="20" t="s">
        <v>82</v>
      </c>
    </row>
    <row r="4" s="1" customFormat="1" ht="24.96" customHeight="1">
      <c r="B4" s="23"/>
      <c r="D4" s="133" t="s">
        <v>98</v>
      </c>
      <c r="L4" s="23"/>
      <c r="M4" s="134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35" t="s">
        <v>16</v>
      </c>
      <c r="L6" s="23"/>
    </row>
    <row r="7" s="1" customFormat="1" ht="16.5" customHeight="1">
      <c r="B7" s="23"/>
      <c r="E7" s="136" t="str">
        <f>'Rekapitulace stavby'!K6</f>
        <v>Úprava areálu - středisko Rudíkov</v>
      </c>
      <c r="F7" s="135"/>
      <c r="G7" s="135"/>
      <c r="H7" s="135"/>
      <c r="L7" s="23"/>
    </row>
    <row r="8" s="2" customFormat="1" ht="12" customHeight="1">
      <c r="A8" s="41"/>
      <c r="B8" s="47"/>
      <c r="C8" s="41"/>
      <c r="D8" s="135" t="s">
        <v>99</v>
      </c>
      <c r="E8" s="41"/>
      <c r="F8" s="41"/>
      <c r="G8" s="41"/>
      <c r="H8" s="41"/>
      <c r="I8" s="41"/>
      <c r="J8" s="41"/>
      <c r="K8" s="41"/>
      <c r="L8" s="137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</row>
    <row r="9" s="2" customFormat="1" ht="16.5" customHeight="1">
      <c r="A9" s="41"/>
      <c r="B9" s="47"/>
      <c r="C9" s="41"/>
      <c r="D9" s="41"/>
      <c r="E9" s="138" t="s">
        <v>596</v>
      </c>
      <c r="F9" s="41"/>
      <c r="G9" s="41"/>
      <c r="H9" s="41"/>
      <c r="I9" s="41"/>
      <c r="J9" s="41"/>
      <c r="K9" s="41"/>
      <c r="L9" s="137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>
      <c r="A10" s="41"/>
      <c r="B10" s="47"/>
      <c r="C10" s="41"/>
      <c r="D10" s="41"/>
      <c r="E10" s="41"/>
      <c r="F10" s="41"/>
      <c r="G10" s="41"/>
      <c r="H10" s="41"/>
      <c r="I10" s="41"/>
      <c r="J10" s="41"/>
      <c r="K10" s="41"/>
      <c r="L10" s="137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2" customHeight="1">
      <c r="A11" s="41"/>
      <c r="B11" s="47"/>
      <c r="C11" s="41"/>
      <c r="D11" s="135" t="s">
        <v>18</v>
      </c>
      <c r="E11" s="41"/>
      <c r="F11" s="139" t="s">
        <v>19</v>
      </c>
      <c r="G11" s="41"/>
      <c r="H11" s="41"/>
      <c r="I11" s="135" t="s">
        <v>20</v>
      </c>
      <c r="J11" s="139" t="s">
        <v>19</v>
      </c>
      <c r="K11" s="41"/>
      <c r="L11" s="137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 ht="12" customHeight="1">
      <c r="A12" s="41"/>
      <c r="B12" s="47"/>
      <c r="C12" s="41"/>
      <c r="D12" s="135" t="s">
        <v>21</v>
      </c>
      <c r="E12" s="41"/>
      <c r="F12" s="139" t="s">
        <v>22</v>
      </c>
      <c r="G12" s="41"/>
      <c r="H12" s="41"/>
      <c r="I12" s="135" t="s">
        <v>23</v>
      </c>
      <c r="J12" s="140" t="str">
        <f>'Rekapitulace stavby'!AN8</f>
        <v>8. 7. 2024</v>
      </c>
      <c r="K12" s="41"/>
      <c r="L12" s="137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0.8" customHeight="1">
      <c r="A13" s="41"/>
      <c r="B13" s="47"/>
      <c r="C13" s="41"/>
      <c r="D13" s="41"/>
      <c r="E13" s="41"/>
      <c r="F13" s="41"/>
      <c r="G13" s="41"/>
      <c r="H13" s="41"/>
      <c r="I13" s="41"/>
      <c r="J13" s="41"/>
      <c r="K13" s="41"/>
      <c r="L13" s="137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35" t="s">
        <v>25</v>
      </c>
      <c r="E14" s="41"/>
      <c r="F14" s="41"/>
      <c r="G14" s="41"/>
      <c r="H14" s="41"/>
      <c r="I14" s="135" t="s">
        <v>26</v>
      </c>
      <c r="J14" s="139" t="s">
        <v>19</v>
      </c>
      <c r="K14" s="41"/>
      <c r="L14" s="137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8" customHeight="1">
      <c r="A15" s="41"/>
      <c r="B15" s="47"/>
      <c r="C15" s="41"/>
      <c r="D15" s="41"/>
      <c r="E15" s="139" t="s">
        <v>27</v>
      </c>
      <c r="F15" s="41"/>
      <c r="G15" s="41"/>
      <c r="H15" s="41"/>
      <c r="I15" s="135" t="s">
        <v>28</v>
      </c>
      <c r="J15" s="139" t="s">
        <v>19</v>
      </c>
      <c r="K15" s="41"/>
      <c r="L15" s="137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6.96" customHeight="1">
      <c r="A16" s="41"/>
      <c r="B16" s="47"/>
      <c r="C16" s="41"/>
      <c r="D16" s="41"/>
      <c r="E16" s="41"/>
      <c r="F16" s="41"/>
      <c r="G16" s="41"/>
      <c r="H16" s="41"/>
      <c r="I16" s="41"/>
      <c r="J16" s="41"/>
      <c r="K16" s="41"/>
      <c r="L16" s="137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2" customHeight="1">
      <c r="A17" s="41"/>
      <c r="B17" s="47"/>
      <c r="C17" s="41"/>
      <c r="D17" s="135" t="s">
        <v>29</v>
      </c>
      <c r="E17" s="41"/>
      <c r="F17" s="41"/>
      <c r="G17" s="41"/>
      <c r="H17" s="41"/>
      <c r="I17" s="135" t="s">
        <v>26</v>
      </c>
      <c r="J17" s="36" t="str">
        <f>'Rekapitulace stavby'!AN13</f>
        <v>Vyplň údaj</v>
      </c>
      <c r="K17" s="41"/>
      <c r="L17" s="137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18" customHeight="1">
      <c r="A18" s="41"/>
      <c r="B18" s="47"/>
      <c r="C18" s="41"/>
      <c r="D18" s="41"/>
      <c r="E18" s="36" t="str">
        <f>'Rekapitulace stavby'!E14</f>
        <v>Vyplň údaj</v>
      </c>
      <c r="F18" s="139"/>
      <c r="G18" s="139"/>
      <c r="H18" s="139"/>
      <c r="I18" s="135" t="s">
        <v>28</v>
      </c>
      <c r="J18" s="36" t="str">
        <f>'Rekapitulace stavby'!AN14</f>
        <v>Vyplň údaj</v>
      </c>
      <c r="K18" s="41"/>
      <c r="L18" s="137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6.96" customHeight="1">
      <c r="A19" s="41"/>
      <c r="B19" s="47"/>
      <c r="C19" s="41"/>
      <c r="D19" s="41"/>
      <c r="E19" s="41"/>
      <c r="F19" s="41"/>
      <c r="G19" s="41"/>
      <c r="H19" s="41"/>
      <c r="I19" s="41"/>
      <c r="J19" s="41"/>
      <c r="K19" s="41"/>
      <c r="L19" s="137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2" customHeight="1">
      <c r="A20" s="41"/>
      <c r="B20" s="47"/>
      <c r="C20" s="41"/>
      <c r="D20" s="135" t="s">
        <v>31</v>
      </c>
      <c r="E20" s="41"/>
      <c r="F20" s="41"/>
      <c r="G20" s="41"/>
      <c r="H20" s="41"/>
      <c r="I20" s="135" t="s">
        <v>26</v>
      </c>
      <c r="J20" s="139" t="s">
        <v>19</v>
      </c>
      <c r="K20" s="41"/>
      <c r="L20" s="137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18" customHeight="1">
      <c r="A21" s="41"/>
      <c r="B21" s="47"/>
      <c r="C21" s="41"/>
      <c r="D21" s="41"/>
      <c r="E21" s="139" t="s">
        <v>32</v>
      </c>
      <c r="F21" s="41"/>
      <c r="G21" s="41"/>
      <c r="H21" s="41"/>
      <c r="I21" s="135" t="s">
        <v>28</v>
      </c>
      <c r="J21" s="139" t="s">
        <v>19</v>
      </c>
      <c r="K21" s="41"/>
      <c r="L21" s="137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6.96" customHeight="1">
      <c r="A22" s="41"/>
      <c r="B22" s="47"/>
      <c r="C22" s="41"/>
      <c r="D22" s="41"/>
      <c r="E22" s="41"/>
      <c r="F22" s="41"/>
      <c r="G22" s="41"/>
      <c r="H22" s="41"/>
      <c r="I22" s="41"/>
      <c r="J22" s="41"/>
      <c r="K22" s="41"/>
      <c r="L22" s="137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2" customHeight="1">
      <c r="A23" s="41"/>
      <c r="B23" s="47"/>
      <c r="C23" s="41"/>
      <c r="D23" s="135" t="s">
        <v>34</v>
      </c>
      <c r="E23" s="41"/>
      <c r="F23" s="41"/>
      <c r="G23" s="41"/>
      <c r="H23" s="41"/>
      <c r="I23" s="135" t="s">
        <v>26</v>
      </c>
      <c r="J23" s="139" t="s">
        <v>19</v>
      </c>
      <c r="K23" s="41"/>
      <c r="L23" s="137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18" customHeight="1">
      <c r="A24" s="41"/>
      <c r="B24" s="47"/>
      <c r="C24" s="41"/>
      <c r="D24" s="41"/>
      <c r="E24" s="139" t="s">
        <v>597</v>
      </c>
      <c r="F24" s="41"/>
      <c r="G24" s="41"/>
      <c r="H24" s="41"/>
      <c r="I24" s="135" t="s">
        <v>28</v>
      </c>
      <c r="J24" s="139" t="s">
        <v>19</v>
      </c>
      <c r="K24" s="41"/>
      <c r="L24" s="137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6.96" customHeight="1">
      <c r="A25" s="41"/>
      <c r="B25" s="47"/>
      <c r="C25" s="41"/>
      <c r="D25" s="41"/>
      <c r="E25" s="41"/>
      <c r="F25" s="41"/>
      <c r="G25" s="41"/>
      <c r="H25" s="41"/>
      <c r="I25" s="41"/>
      <c r="J25" s="41"/>
      <c r="K25" s="41"/>
      <c r="L25" s="137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2" customHeight="1">
      <c r="A26" s="41"/>
      <c r="B26" s="47"/>
      <c r="C26" s="41"/>
      <c r="D26" s="135" t="s">
        <v>36</v>
      </c>
      <c r="E26" s="41"/>
      <c r="F26" s="41"/>
      <c r="G26" s="41"/>
      <c r="H26" s="41"/>
      <c r="I26" s="41"/>
      <c r="J26" s="41"/>
      <c r="K26" s="41"/>
      <c r="L26" s="137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8" customFormat="1" ht="16.5" customHeight="1">
      <c r="A27" s="141"/>
      <c r="B27" s="142"/>
      <c r="C27" s="141"/>
      <c r="D27" s="141"/>
      <c r="E27" s="143" t="s">
        <v>19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41"/>
      <c r="B28" s="47"/>
      <c r="C28" s="41"/>
      <c r="D28" s="41"/>
      <c r="E28" s="41"/>
      <c r="F28" s="41"/>
      <c r="G28" s="41"/>
      <c r="H28" s="41"/>
      <c r="I28" s="41"/>
      <c r="J28" s="41"/>
      <c r="K28" s="41"/>
      <c r="L28" s="137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2" customFormat="1" ht="6.96" customHeight="1">
      <c r="A29" s="41"/>
      <c r="B29" s="47"/>
      <c r="C29" s="41"/>
      <c r="D29" s="145"/>
      <c r="E29" s="145"/>
      <c r="F29" s="145"/>
      <c r="G29" s="145"/>
      <c r="H29" s="145"/>
      <c r="I29" s="145"/>
      <c r="J29" s="145"/>
      <c r="K29" s="145"/>
      <c r="L29" s="137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</row>
    <row r="30" s="2" customFormat="1" ht="25.44" customHeight="1">
      <c r="A30" s="41"/>
      <c r="B30" s="47"/>
      <c r="C30" s="41"/>
      <c r="D30" s="146" t="s">
        <v>38</v>
      </c>
      <c r="E30" s="41"/>
      <c r="F30" s="41"/>
      <c r="G30" s="41"/>
      <c r="H30" s="41"/>
      <c r="I30" s="41"/>
      <c r="J30" s="147">
        <f>ROUND(J84, 2)</f>
        <v>0</v>
      </c>
      <c r="K30" s="41"/>
      <c r="L30" s="137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45"/>
      <c r="E31" s="145"/>
      <c r="F31" s="145"/>
      <c r="G31" s="145"/>
      <c r="H31" s="145"/>
      <c r="I31" s="145"/>
      <c r="J31" s="145"/>
      <c r="K31" s="145"/>
      <c r="L31" s="137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14.4" customHeight="1">
      <c r="A32" s="41"/>
      <c r="B32" s="47"/>
      <c r="C32" s="41"/>
      <c r="D32" s="41"/>
      <c r="E32" s="41"/>
      <c r="F32" s="148" t="s">
        <v>40</v>
      </c>
      <c r="G32" s="41"/>
      <c r="H32" s="41"/>
      <c r="I32" s="148" t="s">
        <v>39</v>
      </c>
      <c r="J32" s="148" t="s">
        <v>41</v>
      </c>
      <c r="K32" s="41"/>
      <c r="L32" s="137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14.4" customHeight="1">
      <c r="A33" s="41"/>
      <c r="B33" s="47"/>
      <c r="C33" s="41"/>
      <c r="D33" s="149" t="s">
        <v>42</v>
      </c>
      <c r="E33" s="135" t="s">
        <v>43</v>
      </c>
      <c r="F33" s="150">
        <f>ROUND((SUM(BE84:BE134)),  2)</f>
        <v>0</v>
      </c>
      <c r="G33" s="41"/>
      <c r="H33" s="41"/>
      <c r="I33" s="151">
        <v>0.20999999999999999</v>
      </c>
      <c r="J33" s="150">
        <f>ROUND(((SUM(BE84:BE134))*I33),  2)</f>
        <v>0</v>
      </c>
      <c r="K33" s="41"/>
      <c r="L33" s="137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135" t="s">
        <v>44</v>
      </c>
      <c r="F34" s="150">
        <f>ROUND((SUM(BF84:BF134)),  2)</f>
        <v>0</v>
      </c>
      <c r="G34" s="41"/>
      <c r="H34" s="41"/>
      <c r="I34" s="151">
        <v>0.12</v>
      </c>
      <c r="J34" s="150">
        <f>ROUND(((SUM(BF84:BF134))*I34),  2)</f>
        <v>0</v>
      </c>
      <c r="K34" s="41"/>
      <c r="L34" s="137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hidden="1" s="2" customFormat="1" ht="14.4" customHeight="1">
      <c r="A35" s="41"/>
      <c r="B35" s="47"/>
      <c r="C35" s="41"/>
      <c r="D35" s="41"/>
      <c r="E35" s="135" t="s">
        <v>45</v>
      </c>
      <c r="F35" s="150">
        <f>ROUND((SUM(BG84:BG134)),  2)</f>
        <v>0</v>
      </c>
      <c r="G35" s="41"/>
      <c r="H35" s="41"/>
      <c r="I35" s="151">
        <v>0.20999999999999999</v>
      </c>
      <c r="J35" s="150">
        <f>0</f>
        <v>0</v>
      </c>
      <c r="K35" s="41"/>
      <c r="L35" s="137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hidden="1" s="2" customFormat="1" ht="14.4" customHeight="1">
      <c r="A36" s="41"/>
      <c r="B36" s="47"/>
      <c r="C36" s="41"/>
      <c r="D36" s="41"/>
      <c r="E36" s="135" t="s">
        <v>46</v>
      </c>
      <c r="F36" s="150">
        <f>ROUND((SUM(BH84:BH134)),  2)</f>
        <v>0</v>
      </c>
      <c r="G36" s="41"/>
      <c r="H36" s="41"/>
      <c r="I36" s="151">
        <v>0.12</v>
      </c>
      <c r="J36" s="150">
        <f>0</f>
        <v>0</v>
      </c>
      <c r="K36" s="41"/>
      <c r="L36" s="137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35" t="s">
        <v>47</v>
      </c>
      <c r="F37" s="150">
        <f>ROUND((SUM(BI84:BI134)),  2)</f>
        <v>0</v>
      </c>
      <c r="G37" s="41"/>
      <c r="H37" s="41"/>
      <c r="I37" s="151">
        <v>0</v>
      </c>
      <c r="J37" s="150">
        <f>0</f>
        <v>0</v>
      </c>
      <c r="K37" s="41"/>
      <c r="L37" s="137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s="2" customFormat="1" ht="6.96" customHeight="1">
      <c r="A38" s="41"/>
      <c r="B38" s="47"/>
      <c r="C38" s="41"/>
      <c r="D38" s="41"/>
      <c r="E38" s="41"/>
      <c r="F38" s="41"/>
      <c r="G38" s="41"/>
      <c r="H38" s="41"/>
      <c r="I38" s="41"/>
      <c r="J38" s="41"/>
      <c r="K38" s="41"/>
      <c r="L38" s="137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s="2" customFormat="1" ht="25.44" customHeight="1">
      <c r="A39" s="41"/>
      <c r="B39" s="47"/>
      <c r="C39" s="152"/>
      <c r="D39" s="153" t="s">
        <v>48</v>
      </c>
      <c r="E39" s="154"/>
      <c r="F39" s="154"/>
      <c r="G39" s="155" t="s">
        <v>49</v>
      </c>
      <c r="H39" s="156" t="s">
        <v>50</v>
      </c>
      <c r="I39" s="154"/>
      <c r="J39" s="157">
        <f>SUM(J30:J37)</f>
        <v>0</v>
      </c>
      <c r="K39" s="158"/>
      <c r="L39" s="137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14.4" customHeight="1">
      <c r="A40" s="41"/>
      <c r="B40" s="159"/>
      <c r="C40" s="160"/>
      <c r="D40" s="160"/>
      <c r="E40" s="160"/>
      <c r="F40" s="160"/>
      <c r="G40" s="160"/>
      <c r="H40" s="160"/>
      <c r="I40" s="160"/>
      <c r="J40" s="160"/>
      <c r="K40" s="160"/>
      <c r="L40" s="137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4" s="2" customFormat="1" ht="6.96" customHeight="1">
      <c r="A44" s="41"/>
      <c r="B44" s="161"/>
      <c r="C44" s="162"/>
      <c r="D44" s="162"/>
      <c r="E44" s="162"/>
      <c r="F44" s="162"/>
      <c r="G44" s="162"/>
      <c r="H44" s="162"/>
      <c r="I44" s="162"/>
      <c r="J44" s="162"/>
      <c r="K44" s="162"/>
      <c r="L44" s="137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</row>
    <row r="45" s="2" customFormat="1" ht="24.96" customHeight="1">
      <c r="A45" s="41"/>
      <c r="B45" s="42"/>
      <c r="C45" s="26" t="s">
        <v>101</v>
      </c>
      <c r="D45" s="43"/>
      <c r="E45" s="43"/>
      <c r="F45" s="43"/>
      <c r="G45" s="43"/>
      <c r="H45" s="43"/>
      <c r="I45" s="43"/>
      <c r="J45" s="43"/>
      <c r="K45" s="43"/>
      <c r="L45" s="137"/>
      <c r="S45" s="41"/>
      <c r="T45" s="41"/>
      <c r="U45" s="41"/>
      <c r="V45" s="41"/>
      <c r="W45" s="41"/>
      <c r="X45" s="41"/>
      <c r="Y45" s="41"/>
      <c r="Z45" s="41"/>
      <c r="AA45" s="41"/>
      <c r="AB45" s="41"/>
      <c r="AC45" s="41"/>
      <c r="AD45" s="41"/>
      <c r="AE45" s="41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137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12" customHeight="1">
      <c r="A47" s="41"/>
      <c r="B47" s="42"/>
      <c r="C47" s="35" t="s">
        <v>16</v>
      </c>
      <c r="D47" s="43"/>
      <c r="E47" s="43"/>
      <c r="F47" s="43"/>
      <c r="G47" s="43"/>
      <c r="H47" s="43"/>
      <c r="I47" s="43"/>
      <c r="J47" s="43"/>
      <c r="K47" s="43"/>
      <c r="L47" s="137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16.5" customHeight="1">
      <c r="A48" s="41"/>
      <c r="B48" s="42"/>
      <c r="C48" s="43"/>
      <c r="D48" s="43"/>
      <c r="E48" s="163" t="str">
        <f>E7</f>
        <v>Úprava areálu - středisko Rudíkov</v>
      </c>
      <c r="F48" s="35"/>
      <c r="G48" s="35"/>
      <c r="H48" s="35"/>
      <c r="I48" s="43"/>
      <c r="J48" s="43"/>
      <c r="K48" s="43"/>
      <c r="L48" s="137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99</v>
      </c>
      <c r="D49" s="43"/>
      <c r="E49" s="43"/>
      <c r="F49" s="43"/>
      <c r="G49" s="43"/>
      <c r="H49" s="43"/>
      <c r="I49" s="43"/>
      <c r="J49" s="43"/>
      <c r="K49" s="43"/>
      <c r="L49" s="137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72" t="str">
        <f>E9</f>
        <v>04 - vytápění</v>
      </c>
      <c r="F50" s="43"/>
      <c r="G50" s="43"/>
      <c r="H50" s="43"/>
      <c r="I50" s="43"/>
      <c r="J50" s="43"/>
      <c r="K50" s="43"/>
      <c r="L50" s="137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2" customFormat="1" ht="6.96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137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</row>
    <row r="52" s="2" customFormat="1" ht="12" customHeight="1">
      <c r="A52" s="41"/>
      <c r="B52" s="42"/>
      <c r="C52" s="35" t="s">
        <v>21</v>
      </c>
      <c r="D52" s="43"/>
      <c r="E52" s="43"/>
      <c r="F52" s="30" t="str">
        <f>F12</f>
        <v>Rudíkov</v>
      </c>
      <c r="G52" s="43"/>
      <c r="H52" s="43"/>
      <c r="I52" s="35" t="s">
        <v>23</v>
      </c>
      <c r="J52" s="75" t="str">
        <f>IF(J12="","",J12)</f>
        <v>8. 7. 2024</v>
      </c>
      <c r="K52" s="43"/>
      <c r="L52" s="137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6.96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137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25.65" customHeight="1">
      <c r="A54" s="41"/>
      <c r="B54" s="42"/>
      <c r="C54" s="35" t="s">
        <v>25</v>
      </c>
      <c r="D54" s="43"/>
      <c r="E54" s="43"/>
      <c r="F54" s="30" t="str">
        <f>E15</f>
        <v>KSÚSV, př.org., Kosovská 1122/16, Jihlava 58601</v>
      </c>
      <c r="G54" s="43"/>
      <c r="H54" s="43"/>
      <c r="I54" s="35" t="s">
        <v>31</v>
      </c>
      <c r="J54" s="39" t="str">
        <f>E21</f>
        <v>Obchodní projekt Jihlůava, spol.s r.o.</v>
      </c>
      <c r="K54" s="43"/>
      <c r="L54" s="137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15.15" customHeight="1">
      <c r="A55" s="41"/>
      <c r="B55" s="42"/>
      <c r="C55" s="35" t="s">
        <v>29</v>
      </c>
      <c r="D55" s="43"/>
      <c r="E55" s="43"/>
      <c r="F55" s="30" t="str">
        <f>IF(E18="","",E18)</f>
        <v>Vyplň údaj</v>
      </c>
      <c r="G55" s="43"/>
      <c r="H55" s="43"/>
      <c r="I55" s="35" t="s">
        <v>34</v>
      </c>
      <c r="J55" s="39" t="str">
        <f>E24</f>
        <v>Ing.Jiří Jánský</v>
      </c>
      <c r="K55" s="43"/>
      <c r="L55" s="137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0.32" customHeight="1">
      <c r="A56" s="41"/>
      <c r="B56" s="42"/>
      <c r="C56" s="43"/>
      <c r="D56" s="43"/>
      <c r="E56" s="43"/>
      <c r="F56" s="43"/>
      <c r="G56" s="43"/>
      <c r="H56" s="43"/>
      <c r="I56" s="43"/>
      <c r="J56" s="43"/>
      <c r="K56" s="43"/>
      <c r="L56" s="137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29.28" customHeight="1">
      <c r="A57" s="41"/>
      <c r="B57" s="42"/>
      <c r="C57" s="164" t="s">
        <v>102</v>
      </c>
      <c r="D57" s="165"/>
      <c r="E57" s="165"/>
      <c r="F57" s="165"/>
      <c r="G57" s="165"/>
      <c r="H57" s="165"/>
      <c r="I57" s="165"/>
      <c r="J57" s="166" t="s">
        <v>103</v>
      </c>
      <c r="K57" s="165"/>
      <c r="L57" s="137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0.32" customHeight="1">
      <c r="A58" s="41"/>
      <c r="B58" s="42"/>
      <c r="C58" s="43"/>
      <c r="D58" s="43"/>
      <c r="E58" s="43"/>
      <c r="F58" s="43"/>
      <c r="G58" s="43"/>
      <c r="H58" s="43"/>
      <c r="I58" s="43"/>
      <c r="J58" s="43"/>
      <c r="K58" s="43"/>
      <c r="L58" s="137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22.8" customHeight="1">
      <c r="A59" s="41"/>
      <c r="B59" s="42"/>
      <c r="C59" s="167" t="s">
        <v>70</v>
      </c>
      <c r="D59" s="43"/>
      <c r="E59" s="43"/>
      <c r="F59" s="43"/>
      <c r="G59" s="43"/>
      <c r="H59" s="43"/>
      <c r="I59" s="43"/>
      <c r="J59" s="105">
        <f>J84</f>
        <v>0</v>
      </c>
      <c r="K59" s="43"/>
      <c r="L59" s="137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U59" s="20" t="s">
        <v>104</v>
      </c>
    </row>
    <row r="60" s="9" customFormat="1" ht="24.96" customHeight="1">
      <c r="A60" s="9"/>
      <c r="B60" s="168"/>
      <c r="C60" s="169"/>
      <c r="D60" s="170" t="s">
        <v>121</v>
      </c>
      <c r="E60" s="171"/>
      <c r="F60" s="171"/>
      <c r="G60" s="171"/>
      <c r="H60" s="171"/>
      <c r="I60" s="171"/>
      <c r="J60" s="172">
        <f>J85</f>
        <v>0</v>
      </c>
      <c r="K60" s="169"/>
      <c r="L60" s="173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4"/>
      <c r="C61" s="175"/>
      <c r="D61" s="176" t="s">
        <v>598</v>
      </c>
      <c r="E61" s="177"/>
      <c r="F61" s="177"/>
      <c r="G61" s="177"/>
      <c r="H61" s="177"/>
      <c r="I61" s="177"/>
      <c r="J61" s="178">
        <f>J86</f>
        <v>0</v>
      </c>
      <c r="K61" s="175"/>
      <c r="L61" s="179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4"/>
      <c r="C62" s="175"/>
      <c r="D62" s="176" t="s">
        <v>599</v>
      </c>
      <c r="E62" s="177"/>
      <c r="F62" s="177"/>
      <c r="G62" s="177"/>
      <c r="H62" s="177"/>
      <c r="I62" s="177"/>
      <c r="J62" s="178">
        <f>J99</f>
        <v>0</v>
      </c>
      <c r="K62" s="175"/>
      <c r="L62" s="179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4"/>
      <c r="C63" s="175"/>
      <c r="D63" s="176" t="s">
        <v>600</v>
      </c>
      <c r="E63" s="177"/>
      <c r="F63" s="177"/>
      <c r="G63" s="177"/>
      <c r="H63" s="177"/>
      <c r="I63" s="177"/>
      <c r="J63" s="178">
        <f>J110</f>
        <v>0</v>
      </c>
      <c r="K63" s="175"/>
      <c r="L63" s="179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9" customFormat="1" ht="24.96" customHeight="1">
      <c r="A64" s="9"/>
      <c r="B64" s="168"/>
      <c r="C64" s="169"/>
      <c r="D64" s="170" t="s">
        <v>125</v>
      </c>
      <c r="E64" s="171"/>
      <c r="F64" s="171"/>
      <c r="G64" s="171"/>
      <c r="H64" s="171"/>
      <c r="I64" s="171"/>
      <c r="J64" s="172">
        <f>J129</f>
        <v>0</v>
      </c>
      <c r="K64" s="169"/>
      <c r="L64" s="173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2" customFormat="1" ht="21.84" customHeight="1">
      <c r="A65" s="41"/>
      <c r="B65" s="42"/>
      <c r="C65" s="43"/>
      <c r="D65" s="43"/>
      <c r="E65" s="43"/>
      <c r="F65" s="43"/>
      <c r="G65" s="43"/>
      <c r="H65" s="43"/>
      <c r="I65" s="43"/>
      <c r="J65" s="43"/>
      <c r="K65" s="43"/>
      <c r="L65" s="137"/>
      <c r="S65" s="41"/>
      <c r="T65" s="41"/>
      <c r="U65" s="41"/>
      <c r="V65" s="41"/>
      <c r="W65" s="41"/>
      <c r="X65" s="41"/>
      <c r="Y65" s="41"/>
      <c r="Z65" s="41"/>
      <c r="AA65" s="41"/>
      <c r="AB65" s="41"/>
      <c r="AC65" s="41"/>
      <c r="AD65" s="41"/>
      <c r="AE65" s="41"/>
    </row>
    <row r="66" s="2" customFormat="1" ht="6.96" customHeight="1">
      <c r="A66" s="41"/>
      <c r="B66" s="62"/>
      <c r="C66" s="63"/>
      <c r="D66" s="63"/>
      <c r="E66" s="63"/>
      <c r="F66" s="63"/>
      <c r="G66" s="63"/>
      <c r="H66" s="63"/>
      <c r="I66" s="63"/>
      <c r="J66" s="63"/>
      <c r="K66" s="63"/>
      <c r="L66" s="137"/>
      <c r="S66" s="41"/>
      <c r="T66" s="41"/>
      <c r="U66" s="41"/>
      <c r="V66" s="41"/>
      <c r="W66" s="41"/>
      <c r="X66" s="41"/>
      <c r="Y66" s="41"/>
      <c r="Z66" s="41"/>
      <c r="AA66" s="41"/>
      <c r="AB66" s="41"/>
      <c r="AC66" s="41"/>
      <c r="AD66" s="41"/>
      <c r="AE66" s="41"/>
    </row>
    <row r="70" s="2" customFormat="1" ht="6.96" customHeight="1">
      <c r="A70" s="41"/>
      <c r="B70" s="64"/>
      <c r="C70" s="65"/>
      <c r="D70" s="65"/>
      <c r="E70" s="65"/>
      <c r="F70" s="65"/>
      <c r="G70" s="65"/>
      <c r="H70" s="65"/>
      <c r="I70" s="65"/>
      <c r="J70" s="65"/>
      <c r="K70" s="65"/>
      <c r="L70" s="137"/>
      <c r="S70" s="41"/>
      <c r="T70" s="41"/>
      <c r="U70" s="41"/>
      <c r="V70" s="41"/>
      <c r="W70" s="41"/>
      <c r="X70" s="41"/>
      <c r="Y70" s="41"/>
      <c r="Z70" s="41"/>
      <c r="AA70" s="41"/>
      <c r="AB70" s="41"/>
      <c r="AC70" s="41"/>
      <c r="AD70" s="41"/>
      <c r="AE70" s="41"/>
    </row>
    <row r="71" s="2" customFormat="1" ht="24.96" customHeight="1">
      <c r="A71" s="41"/>
      <c r="B71" s="42"/>
      <c r="C71" s="26" t="s">
        <v>126</v>
      </c>
      <c r="D71" s="43"/>
      <c r="E71" s="43"/>
      <c r="F71" s="43"/>
      <c r="G71" s="43"/>
      <c r="H71" s="43"/>
      <c r="I71" s="43"/>
      <c r="J71" s="43"/>
      <c r="K71" s="43"/>
      <c r="L71" s="137"/>
      <c r="S71" s="41"/>
      <c r="T71" s="41"/>
      <c r="U71" s="41"/>
      <c r="V71" s="41"/>
      <c r="W71" s="41"/>
      <c r="X71" s="41"/>
      <c r="Y71" s="41"/>
      <c r="Z71" s="41"/>
      <c r="AA71" s="41"/>
      <c r="AB71" s="41"/>
      <c r="AC71" s="41"/>
      <c r="AD71" s="41"/>
      <c r="AE71" s="41"/>
    </row>
    <row r="72" s="2" customFormat="1" ht="6.96" customHeight="1">
      <c r="A72" s="41"/>
      <c r="B72" s="42"/>
      <c r="C72" s="43"/>
      <c r="D72" s="43"/>
      <c r="E72" s="43"/>
      <c r="F72" s="43"/>
      <c r="G72" s="43"/>
      <c r="H72" s="43"/>
      <c r="I72" s="43"/>
      <c r="J72" s="43"/>
      <c r="K72" s="43"/>
      <c r="L72" s="137"/>
      <c r="S72" s="41"/>
      <c r="T72" s="41"/>
      <c r="U72" s="41"/>
      <c r="V72" s="41"/>
      <c r="W72" s="41"/>
      <c r="X72" s="41"/>
      <c r="Y72" s="41"/>
      <c r="Z72" s="41"/>
      <c r="AA72" s="41"/>
      <c r="AB72" s="41"/>
      <c r="AC72" s="41"/>
      <c r="AD72" s="41"/>
      <c r="AE72" s="41"/>
    </row>
    <row r="73" s="2" customFormat="1" ht="12" customHeight="1">
      <c r="A73" s="41"/>
      <c r="B73" s="42"/>
      <c r="C73" s="35" t="s">
        <v>16</v>
      </c>
      <c r="D73" s="43"/>
      <c r="E73" s="43"/>
      <c r="F73" s="43"/>
      <c r="G73" s="43"/>
      <c r="H73" s="43"/>
      <c r="I73" s="43"/>
      <c r="J73" s="43"/>
      <c r="K73" s="43"/>
      <c r="L73" s="137"/>
      <c r="S73" s="41"/>
      <c r="T73" s="41"/>
      <c r="U73" s="41"/>
      <c r="V73" s="41"/>
      <c r="W73" s="41"/>
      <c r="X73" s="41"/>
      <c r="Y73" s="41"/>
      <c r="Z73" s="41"/>
      <c r="AA73" s="41"/>
      <c r="AB73" s="41"/>
      <c r="AC73" s="41"/>
      <c r="AD73" s="41"/>
      <c r="AE73" s="41"/>
    </row>
    <row r="74" s="2" customFormat="1" ht="16.5" customHeight="1">
      <c r="A74" s="41"/>
      <c r="B74" s="42"/>
      <c r="C74" s="43"/>
      <c r="D74" s="43"/>
      <c r="E74" s="163" t="str">
        <f>E7</f>
        <v>Úprava areálu - středisko Rudíkov</v>
      </c>
      <c r="F74" s="35"/>
      <c r="G74" s="35"/>
      <c r="H74" s="35"/>
      <c r="I74" s="43"/>
      <c r="J74" s="43"/>
      <c r="K74" s="43"/>
      <c r="L74" s="137"/>
      <c r="S74" s="41"/>
      <c r="T74" s="41"/>
      <c r="U74" s="41"/>
      <c r="V74" s="41"/>
      <c r="W74" s="41"/>
      <c r="X74" s="41"/>
      <c r="Y74" s="41"/>
      <c r="Z74" s="41"/>
      <c r="AA74" s="41"/>
      <c r="AB74" s="41"/>
      <c r="AC74" s="41"/>
      <c r="AD74" s="41"/>
      <c r="AE74" s="41"/>
    </row>
    <row r="75" s="2" customFormat="1" ht="12" customHeight="1">
      <c r="A75" s="41"/>
      <c r="B75" s="42"/>
      <c r="C75" s="35" t="s">
        <v>99</v>
      </c>
      <c r="D75" s="43"/>
      <c r="E75" s="43"/>
      <c r="F75" s="43"/>
      <c r="G75" s="43"/>
      <c r="H75" s="43"/>
      <c r="I75" s="43"/>
      <c r="J75" s="43"/>
      <c r="K75" s="43"/>
      <c r="L75" s="137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</row>
    <row r="76" s="2" customFormat="1" ht="16.5" customHeight="1">
      <c r="A76" s="41"/>
      <c r="B76" s="42"/>
      <c r="C76" s="43"/>
      <c r="D76" s="43"/>
      <c r="E76" s="72" t="str">
        <f>E9</f>
        <v>04 - vytápění</v>
      </c>
      <c r="F76" s="43"/>
      <c r="G76" s="43"/>
      <c r="H76" s="43"/>
      <c r="I76" s="43"/>
      <c r="J76" s="43"/>
      <c r="K76" s="43"/>
      <c r="L76" s="137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77" s="2" customFormat="1" ht="6.96" customHeight="1">
      <c r="A77" s="41"/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137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78" s="2" customFormat="1" ht="12" customHeight="1">
      <c r="A78" s="41"/>
      <c r="B78" s="42"/>
      <c r="C78" s="35" t="s">
        <v>21</v>
      </c>
      <c r="D78" s="43"/>
      <c r="E78" s="43"/>
      <c r="F78" s="30" t="str">
        <f>F12</f>
        <v>Rudíkov</v>
      </c>
      <c r="G78" s="43"/>
      <c r="H78" s="43"/>
      <c r="I78" s="35" t="s">
        <v>23</v>
      </c>
      <c r="J78" s="75" t="str">
        <f>IF(J12="","",J12)</f>
        <v>8. 7. 2024</v>
      </c>
      <c r="K78" s="43"/>
      <c r="L78" s="137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79" s="2" customFormat="1" ht="6.96" customHeight="1">
      <c r="A79" s="41"/>
      <c r="B79" s="42"/>
      <c r="C79" s="43"/>
      <c r="D79" s="43"/>
      <c r="E79" s="43"/>
      <c r="F79" s="43"/>
      <c r="G79" s="43"/>
      <c r="H79" s="43"/>
      <c r="I79" s="43"/>
      <c r="J79" s="43"/>
      <c r="K79" s="43"/>
      <c r="L79" s="137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2" customFormat="1" ht="25.65" customHeight="1">
      <c r="A80" s="41"/>
      <c r="B80" s="42"/>
      <c r="C80" s="35" t="s">
        <v>25</v>
      </c>
      <c r="D80" s="43"/>
      <c r="E80" s="43"/>
      <c r="F80" s="30" t="str">
        <f>E15</f>
        <v>KSÚSV, př.org., Kosovská 1122/16, Jihlava 58601</v>
      </c>
      <c r="G80" s="43"/>
      <c r="H80" s="43"/>
      <c r="I80" s="35" t="s">
        <v>31</v>
      </c>
      <c r="J80" s="39" t="str">
        <f>E21</f>
        <v>Obchodní projekt Jihlůava, spol.s r.o.</v>
      </c>
      <c r="K80" s="43"/>
      <c r="L80" s="137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</row>
    <row r="81" s="2" customFormat="1" ht="15.15" customHeight="1">
      <c r="A81" s="41"/>
      <c r="B81" s="42"/>
      <c r="C81" s="35" t="s">
        <v>29</v>
      </c>
      <c r="D81" s="43"/>
      <c r="E81" s="43"/>
      <c r="F81" s="30" t="str">
        <f>IF(E18="","",E18)</f>
        <v>Vyplň údaj</v>
      </c>
      <c r="G81" s="43"/>
      <c r="H81" s="43"/>
      <c r="I81" s="35" t="s">
        <v>34</v>
      </c>
      <c r="J81" s="39" t="str">
        <f>E24</f>
        <v>Ing.Jiří Jánský</v>
      </c>
      <c r="K81" s="43"/>
      <c r="L81" s="137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2" customFormat="1" ht="10.32" customHeight="1">
      <c r="A82" s="41"/>
      <c r="B82" s="42"/>
      <c r="C82" s="43"/>
      <c r="D82" s="43"/>
      <c r="E82" s="43"/>
      <c r="F82" s="43"/>
      <c r="G82" s="43"/>
      <c r="H82" s="43"/>
      <c r="I82" s="43"/>
      <c r="J82" s="43"/>
      <c r="K82" s="43"/>
      <c r="L82" s="137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11" customFormat="1" ht="29.28" customHeight="1">
      <c r="A83" s="180"/>
      <c r="B83" s="181"/>
      <c r="C83" s="182" t="s">
        <v>127</v>
      </c>
      <c r="D83" s="183" t="s">
        <v>57</v>
      </c>
      <c r="E83" s="183" t="s">
        <v>53</v>
      </c>
      <c r="F83" s="183" t="s">
        <v>54</v>
      </c>
      <c r="G83" s="183" t="s">
        <v>128</v>
      </c>
      <c r="H83" s="183" t="s">
        <v>129</v>
      </c>
      <c r="I83" s="183" t="s">
        <v>130</v>
      </c>
      <c r="J83" s="183" t="s">
        <v>103</v>
      </c>
      <c r="K83" s="184" t="s">
        <v>131</v>
      </c>
      <c r="L83" s="185"/>
      <c r="M83" s="95" t="s">
        <v>19</v>
      </c>
      <c r="N83" s="96" t="s">
        <v>42</v>
      </c>
      <c r="O83" s="96" t="s">
        <v>132</v>
      </c>
      <c r="P83" s="96" t="s">
        <v>133</v>
      </c>
      <c r="Q83" s="96" t="s">
        <v>134</v>
      </c>
      <c r="R83" s="96" t="s">
        <v>135</v>
      </c>
      <c r="S83" s="96" t="s">
        <v>136</v>
      </c>
      <c r="T83" s="97" t="s">
        <v>137</v>
      </c>
      <c r="U83" s="180"/>
      <c r="V83" s="180"/>
      <c r="W83" s="180"/>
      <c r="X83" s="180"/>
      <c r="Y83" s="180"/>
      <c r="Z83" s="180"/>
      <c r="AA83" s="180"/>
      <c r="AB83" s="180"/>
      <c r="AC83" s="180"/>
      <c r="AD83" s="180"/>
      <c r="AE83" s="180"/>
    </row>
    <row r="84" s="2" customFormat="1" ht="22.8" customHeight="1">
      <c r="A84" s="41"/>
      <c r="B84" s="42"/>
      <c r="C84" s="102" t="s">
        <v>138</v>
      </c>
      <c r="D84" s="43"/>
      <c r="E84" s="43"/>
      <c r="F84" s="43"/>
      <c r="G84" s="43"/>
      <c r="H84" s="43"/>
      <c r="I84" s="43"/>
      <c r="J84" s="186">
        <f>BK84</f>
        <v>0</v>
      </c>
      <c r="K84" s="43"/>
      <c r="L84" s="47"/>
      <c r="M84" s="98"/>
      <c r="N84" s="187"/>
      <c r="O84" s="99"/>
      <c r="P84" s="188">
        <f>P85+P129</f>
        <v>0</v>
      </c>
      <c r="Q84" s="99"/>
      <c r="R84" s="188">
        <f>R85+R129</f>
        <v>0.26075999999999999</v>
      </c>
      <c r="S84" s="99"/>
      <c r="T84" s="189">
        <f>T85+T129</f>
        <v>0</v>
      </c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  <c r="AT84" s="20" t="s">
        <v>71</v>
      </c>
      <c r="AU84" s="20" t="s">
        <v>104</v>
      </c>
      <c r="BK84" s="190">
        <f>BK85+BK129</f>
        <v>0</v>
      </c>
    </row>
    <row r="85" s="12" customFormat="1" ht="25.92" customHeight="1">
      <c r="A85" s="12"/>
      <c r="B85" s="191"/>
      <c r="C85" s="192"/>
      <c r="D85" s="193" t="s">
        <v>71</v>
      </c>
      <c r="E85" s="194" t="s">
        <v>471</v>
      </c>
      <c r="F85" s="194" t="s">
        <v>472</v>
      </c>
      <c r="G85" s="192"/>
      <c r="H85" s="192"/>
      <c r="I85" s="195"/>
      <c r="J85" s="196">
        <f>BK85</f>
        <v>0</v>
      </c>
      <c r="K85" s="192"/>
      <c r="L85" s="197"/>
      <c r="M85" s="198"/>
      <c r="N85" s="199"/>
      <c r="O85" s="199"/>
      <c r="P85" s="200">
        <f>P86+P99+P110</f>
        <v>0</v>
      </c>
      <c r="Q85" s="199"/>
      <c r="R85" s="200">
        <f>R86+R99+R110</f>
        <v>0.26075999999999999</v>
      </c>
      <c r="S85" s="199"/>
      <c r="T85" s="201">
        <f>T86+T99+T110</f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202" t="s">
        <v>82</v>
      </c>
      <c r="AT85" s="203" t="s">
        <v>71</v>
      </c>
      <c r="AU85" s="203" t="s">
        <v>72</v>
      </c>
      <c r="AY85" s="202" t="s">
        <v>141</v>
      </c>
      <c r="BK85" s="204">
        <f>BK86+BK99+BK110</f>
        <v>0</v>
      </c>
    </row>
    <row r="86" s="12" customFormat="1" ht="22.8" customHeight="1">
      <c r="A86" s="12"/>
      <c r="B86" s="191"/>
      <c r="C86" s="192"/>
      <c r="D86" s="193" t="s">
        <v>71</v>
      </c>
      <c r="E86" s="205" t="s">
        <v>601</v>
      </c>
      <c r="F86" s="205" t="s">
        <v>602</v>
      </c>
      <c r="G86" s="192"/>
      <c r="H86" s="192"/>
      <c r="I86" s="195"/>
      <c r="J86" s="206">
        <f>BK86</f>
        <v>0</v>
      </c>
      <c r="K86" s="192"/>
      <c r="L86" s="197"/>
      <c r="M86" s="198"/>
      <c r="N86" s="199"/>
      <c r="O86" s="199"/>
      <c r="P86" s="200">
        <f>SUM(P87:P98)</f>
        <v>0</v>
      </c>
      <c r="Q86" s="199"/>
      <c r="R86" s="200">
        <f>SUM(R87:R98)</f>
        <v>0.17770000000000003</v>
      </c>
      <c r="S86" s="199"/>
      <c r="T86" s="201">
        <f>SUM(T87:T98)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202" t="s">
        <v>82</v>
      </c>
      <c r="AT86" s="203" t="s">
        <v>71</v>
      </c>
      <c r="AU86" s="203" t="s">
        <v>80</v>
      </c>
      <c r="AY86" s="202" t="s">
        <v>141</v>
      </c>
      <c r="BK86" s="204">
        <f>SUM(BK87:BK98)</f>
        <v>0</v>
      </c>
    </row>
    <row r="87" s="2" customFormat="1" ht="16.5" customHeight="1">
      <c r="A87" s="41"/>
      <c r="B87" s="42"/>
      <c r="C87" s="207" t="s">
        <v>80</v>
      </c>
      <c r="D87" s="207" t="s">
        <v>143</v>
      </c>
      <c r="E87" s="208" t="s">
        <v>603</v>
      </c>
      <c r="F87" s="209" t="s">
        <v>604</v>
      </c>
      <c r="G87" s="210" t="s">
        <v>605</v>
      </c>
      <c r="H87" s="211">
        <v>1</v>
      </c>
      <c r="I87" s="212"/>
      <c r="J87" s="213">
        <f>ROUND(I87*H87,2)</f>
        <v>0</v>
      </c>
      <c r="K87" s="209" t="s">
        <v>147</v>
      </c>
      <c r="L87" s="47"/>
      <c r="M87" s="214" t="s">
        <v>19</v>
      </c>
      <c r="N87" s="215" t="s">
        <v>43</v>
      </c>
      <c r="O87" s="87"/>
      <c r="P87" s="216">
        <f>O87*H87</f>
        <v>0</v>
      </c>
      <c r="Q87" s="216">
        <v>0.13220000000000001</v>
      </c>
      <c r="R87" s="216">
        <f>Q87*H87</f>
        <v>0.13220000000000001</v>
      </c>
      <c r="S87" s="216">
        <v>0</v>
      </c>
      <c r="T87" s="217">
        <f>S87*H87</f>
        <v>0</v>
      </c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R87" s="218" t="s">
        <v>256</v>
      </c>
      <c r="AT87" s="218" t="s">
        <v>143</v>
      </c>
      <c r="AU87" s="218" t="s">
        <v>82</v>
      </c>
      <c r="AY87" s="20" t="s">
        <v>141</v>
      </c>
      <c r="BE87" s="219">
        <f>IF(N87="základní",J87,0)</f>
        <v>0</v>
      </c>
      <c r="BF87" s="219">
        <f>IF(N87="snížená",J87,0)</f>
        <v>0</v>
      </c>
      <c r="BG87" s="219">
        <f>IF(N87="zákl. přenesená",J87,0)</f>
        <v>0</v>
      </c>
      <c r="BH87" s="219">
        <f>IF(N87="sníž. přenesená",J87,0)</f>
        <v>0</v>
      </c>
      <c r="BI87" s="219">
        <f>IF(N87="nulová",J87,0)</f>
        <v>0</v>
      </c>
      <c r="BJ87" s="20" t="s">
        <v>80</v>
      </c>
      <c r="BK87" s="219">
        <f>ROUND(I87*H87,2)</f>
        <v>0</v>
      </c>
      <c r="BL87" s="20" t="s">
        <v>256</v>
      </c>
      <c r="BM87" s="218" t="s">
        <v>82</v>
      </c>
    </row>
    <row r="88" s="2" customFormat="1">
      <c r="A88" s="41"/>
      <c r="B88" s="42"/>
      <c r="C88" s="43"/>
      <c r="D88" s="220" t="s">
        <v>150</v>
      </c>
      <c r="E88" s="43"/>
      <c r="F88" s="221" t="s">
        <v>606</v>
      </c>
      <c r="G88" s="43"/>
      <c r="H88" s="43"/>
      <c r="I88" s="222"/>
      <c r="J88" s="43"/>
      <c r="K88" s="43"/>
      <c r="L88" s="47"/>
      <c r="M88" s="223"/>
      <c r="N88" s="224"/>
      <c r="O88" s="87"/>
      <c r="P88" s="87"/>
      <c r="Q88" s="87"/>
      <c r="R88" s="87"/>
      <c r="S88" s="87"/>
      <c r="T88" s="88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T88" s="20" t="s">
        <v>150</v>
      </c>
      <c r="AU88" s="20" t="s">
        <v>82</v>
      </c>
    </row>
    <row r="89" s="2" customFormat="1" ht="21.75" customHeight="1">
      <c r="A89" s="41"/>
      <c r="B89" s="42"/>
      <c r="C89" s="207" t="s">
        <v>82</v>
      </c>
      <c r="D89" s="207" t="s">
        <v>143</v>
      </c>
      <c r="E89" s="208" t="s">
        <v>607</v>
      </c>
      <c r="F89" s="209" t="s">
        <v>608</v>
      </c>
      <c r="G89" s="210" t="s">
        <v>605</v>
      </c>
      <c r="H89" s="211">
        <v>1</v>
      </c>
      <c r="I89" s="212"/>
      <c r="J89" s="213">
        <f>ROUND(I89*H89,2)</f>
        <v>0</v>
      </c>
      <c r="K89" s="209" t="s">
        <v>147</v>
      </c>
      <c r="L89" s="47"/>
      <c r="M89" s="214" t="s">
        <v>19</v>
      </c>
      <c r="N89" s="215" t="s">
        <v>43</v>
      </c>
      <c r="O89" s="87"/>
      <c r="P89" s="216">
        <f>O89*H89</f>
        <v>0</v>
      </c>
      <c r="Q89" s="216">
        <v>0.0078799999999999999</v>
      </c>
      <c r="R89" s="216">
        <f>Q89*H89</f>
        <v>0.0078799999999999999</v>
      </c>
      <c r="S89" s="216">
        <v>0</v>
      </c>
      <c r="T89" s="217">
        <f>S89*H89</f>
        <v>0</v>
      </c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R89" s="218" t="s">
        <v>256</v>
      </c>
      <c r="AT89" s="218" t="s">
        <v>143</v>
      </c>
      <c r="AU89" s="218" t="s">
        <v>82</v>
      </c>
      <c r="AY89" s="20" t="s">
        <v>141</v>
      </c>
      <c r="BE89" s="219">
        <f>IF(N89="základní",J89,0)</f>
        <v>0</v>
      </c>
      <c r="BF89" s="219">
        <f>IF(N89="snížená",J89,0)</f>
        <v>0</v>
      </c>
      <c r="BG89" s="219">
        <f>IF(N89="zákl. přenesená",J89,0)</f>
        <v>0</v>
      </c>
      <c r="BH89" s="219">
        <f>IF(N89="sníž. přenesená",J89,0)</f>
        <v>0</v>
      </c>
      <c r="BI89" s="219">
        <f>IF(N89="nulová",J89,0)</f>
        <v>0</v>
      </c>
      <c r="BJ89" s="20" t="s">
        <v>80</v>
      </c>
      <c r="BK89" s="219">
        <f>ROUND(I89*H89,2)</f>
        <v>0</v>
      </c>
      <c r="BL89" s="20" t="s">
        <v>256</v>
      </c>
      <c r="BM89" s="218" t="s">
        <v>148</v>
      </c>
    </row>
    <row r="90" s="2" customFormat="1">
      <c r="A90" s="41"/>
      <c r="B90" s="42"/>
      <c r="C90" s="43"/>
      <c r="D90" s="220" t="s">
        <v>150</v>
      </c>
      <c r="E90" s="43"/>
      <c r="F90" s="221" t="s">
        <v>609</v>
      </c>
      <c r="G90" s="43"/>
      <c r="H90" s="43"/>
      <c r="I90" s="222"/>
      <c r="J90" s="43"/>
      <c r="K90" s="43"/>
      <c r="L90" s="47"/>
      <c r="M90" s="223"/>
      <c r="N90" s="224"/>
      <c r="O90" s="87"/>
      <c r="P90" s="87"/>
      <c r="Q90" s="87"/>
      <c r="R90" s="87"/>
      <c r="S90" s="87"/>
      <c r="T90" s="88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T90" s="20" t="s">
        <v>150</v>
      </c>
      <c r="AU90" s="20" t="s">
        <v>82</v>
      </c>
    </row>
    <row r="91" s="2" customFormat="1" ht="16.5" customHeight="1">
      <c r="A91" s="41"/>
      <c r="B91" s="42"/>
      <c r="C91" s="207" t="s">
        <v>158</v>
      </c>
      <c r="D91" s="207" t="s">
        <v>143</v>
      </c>
      <c r="E91" s="208" t="s">
        <v>610</v>
      </c>
      <c r="F91" s="209" t="s">
        <v>611</v>
      </c>
      <c r="G91" s="210" t="s">
        <v>605</v>
      </c>
      <c r="H91" s="211">
        <v>1</v>
      </c>
      <c r="I91" s="212"/>
      <c r="J91" s="213">
        <f>ROUND(I91*H91,2)</f>
        <v>0</v>
      </c>
      <c r="K91" s="209" t="s">
        <v>147</v>
      </c>
      <c r="L91" s="47"/>
      <c r="M91" s="214" t="s">
        <v>19</v>
      </c>
      <c r="N91" s="215" t="s">
        <v>43</v>
      </c>
      <c r="O91" s="87"/>
      <c r="P91" s="216">
        <f>O91*H91</f>
        <v>0</v>
      </c>
      <c r="Q91" s="216">
        <v>0.031739999999999997</v>
      </c>
      <c r="R91" s="216">
        <f>Q91*H91</f>
        <v>0.031739999999999997</v>
      </c>
      <c r="S91" s="216">
        <v>0</v>
      </c>
      <c r="T91" s="217">
        <f>S91*H91</f>
        <v>0</v>
      </c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R91" s="218" t="s">
        <v>256</v>
      </c>
      <c r="AT91" s="218" t="s">
        <v>143</v>
      </c>
      <c r="AU91" s="218" t="s">
        <v>82</v>
      </c>
      <c r="AY91" s="20" t="s">
        <v>141</v>
      </c>
      <c r="BE91" s="219">
        <f>IF(N91="základní",J91,0)</f>
        <v>0</v>
      </c>
      <c r="BF91" s="219">
        <f>IF(N91="snížená",J91,0)</f>
        <v>0</v>
      </c>
      <c r="BG91" s="219">
        <f>IF(N91="zákl. přenesená",J91,0)</f>
        <v>0</v>
      </c>
      <c r="BH91" s="219">
        <f>IF(N91="sníž. přenesená",J91,0)</f>
        <v>0</v>
      </c>
      <c r="BI91" s="219">
        <f>IF(N91="nulová",J91,0)</f>
        <v>0</v>
      </c>
      <c r="BJ91" s="20" t="s">
        <v>80</v>
      </c>
      <c r="BK91" s="219">
        <f>ROUND(I91*H91,2)</f>
        <v>0</v>
      </c>
      <c r="BL91" s="20" t="s">
        <v>256</v>
      </c>
      <c r="BM91" s="218" t="s">
        <v>194</v>
      </c>
    </row>
    <row r="92" s="2" customFormat="1">
      <c r="A92" s="41"/>
      <c r="B92" s="42"/>
      <c r="C92" s="43"/>
      <c r="D92" s="220" t="s">
        <v>150</v>
      </c>
      <c r="E92" s="43"/>
      <c r="F92" s="221" t="s">
        <v>612</v>
      </c>
      <c r="G92" s="43"/>
      <c r="H92" s="43"/>
      <c r="I92" s="222"/>
      <c r="J92" s="43"/>
      <c r="K92" s="43"/>
      <c r="L92" s="47"/>
      <c r="M92" s="223"/>
      <c r="N92" s="224"/>
      <c r="O92" s="87"/>
      <c r="P92" s="87"/>
      <c r="Q92" s="87"/>
      <c r="R92" s="87"/>
      <c r="S92" s="87"/>
      <c r="T92" s="88"/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  <c r="AT92" s="20" t="s">
        <v>150</v>
      </c>
      <c r="AU92" s="20" t="s">
        <v>82</v>
      </c>
    </row>
    <row r="93" s="2" customFormat="1" ht="16.5" customHeight="1">
      <c r="A93" s="41"/>
      <c r="B93" s="42"/>
      <c r="C93" s="207" t="s">
        <v>148</v>
      </c>
      <c r="D93" s="207" t="s">
        <v>143</v>
      </c>
      <c r="E93" s="208" t="s">
        <v>613</v>
      </c>
      <c r="F93" s="209" t="s">
        <v>614</v>
      </c>
      <c r="G93" s="210" t="s">
        <v>507</v>
      </c>
      <c r="H93" s="211">
        <v>1</v>
      </c>
      <c r="I93" s="212"/>
      <c r="J93" s="213">
        <f>ROUND(I93*H93,2)</f>
        <v>0</v>
      </c>
      <c r="K93" s="209" t="s">
        <v>147</v>
      </c>
      <c r="L93" s="47"/>
      <c r="M93" s="214" t="s">
        <v>19</v>
      </c>
      <c r="N93" s="215" t="s">
        <v>43</v>
      </c>
      <c r="O93" s="87"/>
      <c r="P93" s="216">
        <f>O93*H93</f>
        <v>0</v>
      </c>
      <c r="Q93" s="216">
        <v>0.00075000000000000002</v>
      </c>
      <c r="R93" s="216">
        <f>Q93*H93</f>
        <v>0.00075000000000000002</v>
      </c>
      <c r="S93" s="216">
        <v>0</v>
      </c>
      <c r="T93" s="217">
        <f>S93*H93</f>
        <v>0</v>
      </c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R93" s="218" t="s">
        <v>256</v>
      </c>
      <c r="AT93" s="218" t="s">
        <v>143</v>
      </c>
      <c r="AU93" s="218" t="s">
        <v>82</v>
      </c>
      <c r="AY93" s="20" t="s">
        <v>141</v>
      </c>
      <c r="BE93" s="219">
        <f>IF(N93="základní",J93,0)</f>
        <v>0</v>
      </c>
      <c r="BF93" s="219">
        <f>IF(N93="snížená",J93,0)</f>
        <v>0</v>
      </c>
      <c r="BG93" s="219">
        <f>IF(N93="zákl. přenesená",J93,0)</f>
        <v>0</v>
      </c>
      <c r="BH93" s="219">
        <f>IF(N93="sníž. přenesená",J93,0)</f>
        <v>0</v>
      </c>
      <c r="BI93" s="219">
        <f>IF(N93="nulová",J93,0)</f>
        <v>0</v>
      </c>
      <c r="BJ93" s="20" t="s">
        <v>80</v>
      </c>
      <c r="BK93" s="219">
        <f>ROUND(I93*H93,2)</f>
        <v>0</v>
      </c>
      <c r="BL93" s="20" t="s">
        <v>256</v>
      </c>
      <c r="BM93" s="218" t="s">
        <v>206</v>
      </c>
    </row>
    <row r="94" s="2" customFormat="1">
      <c r="A94" s="41"/>
      <c r="B94" s="42"/>
      <c r="C94" s="43"/>
      <c r="D94" s="220" t="s">
        <v>150</v>
      </c>
      <c r="E94" s="43"/>
      <c r="F94" s="221" t="s">
        <v>615</v>
      </c>
      <c r="G94" s="43"/>
      <c r="H94" s="43"/>
      <c r="I94" s="222"/>
      <c r="J94" s="43"/>
      <c r="K94" s="43"/>
      <c r="L94" s="47"/>
      <c r="M94" s="223"/>
      <c r="N94" s="224"/>
      <c r="O94" s="87"/>
      <c r="P94" s="87"/>
      <c r="Q94" s="87"/>
      <c r="R94" s="87"/>
      <c r="S94" s="87"/>
      <c r="T94" s="88"/>
      <c r="U94" s="41"/>
      <c r="V94" s="41"/>
      <c r="W94" s="41"/>
      <c r="X94" s="41"/>
      <c r="Y94" s="41"/>
      <c r="Z94" s="41"/>
      <c r="AA94" s="41"/>
      <c r="AB94" s="41"/>
      <c r="AC94" s="41"/>
      <c r="AD94" s="41"/>
      <c r="AE94" s="41"/>
      <c r="AT94" s="20" t="s">
        <v>150</v>
      </c>
      <c r="AU94" s="20" t="s">
        <v>82</v>
      </c>
    </row>
    <row r="95" s="2" customFormat="1" ht="24.15" customHeight="1">
      <c r="A95" s="41"/>
      <c r="B95" s="42"/>
      <c r="C95" s="207" t="s">
        <v>184</v>
      </c>
      <c r="D95" s="207" t="s">
        <v>143</v>
      </c>
      <c r="E95" s="208" t="s">
        <v>616</v>
      </c>
      <c r="F95" s="209" t="s">
        <v>617</v>
      </c>
      <c r="G95" s="210" t="s">
        <v>605</v>
      </c>
      <c r="H95" s="211">
        <v>1</v>
      </c>
      <c r="I95" s="212"/>
      <c r="J95" s="213">
        <f>ROUND(I95*H95,2)</f>
        <v>0</v>
      </c>
      <c r="K95" s="209" t="s">
        <v>147</v>
      </c>
      <c r="L95" s="47"/>
      <c r="M95" s="214" t="s">
        <v>19</v>
      </c>
      <c r="N95" s="215" t="s">
        <v>43</v>
      </c>
      <c r="O95" s="87"/>
      <c r="P95" s="216">
        <f>O95*H95</f>
        <v>0</v>
      </c>
      <c r="Q95" s="216">
        <v>0.00513</v>
      </c>
      <c r="R95" s="216">
        <f>Q95*H95</f>
        <v>0.00513</v>
      </c>
      <c r="S95" s="216">
        <v>0</v>
      </c>
      <c r="T95" s="217">
        <f>S95*H95</f>
        <v>0</v>
      </c>
      <c r="U95" s="41"/>
      <c r="V95" s="41"/>
      <c r="W95" s="41"/>
      <c r="X95" s="41"/>
      <c r="Y95" s="41"/>
      <c r="Z95" s="41"/>
      <c r="AA95" s="41"/>
      <c r="AB95" s="41"/>
      <c r="AC95" s="41"/>
      <c r="AD95" s="41"/>
      <c r="AE95" s="41"/>
      <c r="AR95" s="218" t="s">
        <v>256</v>
      </c>
      <c r="AT95" s="218" t="s">
        <v>143</v>
      </c>
      <c r="AU95" s="218" t="s">
        <v>82</v>
      </c>
      <c r="AY95" s="20" t="s">
        <v>141</v>
      </c>
      <c r="BE95" s="219">
        <f>IF(N95="základní",J95,0)</f>
        <v>0</v>
      </c>
      <c r="BF95" s="219">
        <f>IF(N95="snížená",J95,0)</f>
        <v>0</v>
      </c>
      <c r="BG95" s="219">
        <f>IF(N95="zákl. přenesená",J95,0)</f>
        <v>0</v>
      </c>
      <c r="BH95" s="219">
        <f>IF(N95="sníž. přenesená",J95,0)</f>
        <v>0</v>
      </c>
      <c r="BI95" s="219">
        <f>IF(N95="nulová",J95,0)</f>
        <v>0</v>
      </c>
      <c r="BJ95" s="20" t="s">
        <v>80</v>
      </c>
      <c r="BK95" s="219">
        <f>ROUND(I95*H95,2)</f>
        <v>0</v>
      </c>
      <c r="BL95" s="20" t="s">
        <v>256</v>
      </c>
      <c r="BM95" s="218" t="s">
        <v>221</v>
      </c>
    </row>
    <row r="96" s="2" customFormat="1">
      <c r="A96" s="41"/>
      <c r="B96" s="42"/>
      <c r="C96" s="43"/>
      <c r="D96" s="220" t="s">
        <v>150</v>
      </c>
      <c r="E96" s="43"/>
      <c r="F96" s="221" t="s">
        <v>618</v>
      </c>
      <c r="G96" s="43"/>
      <c r="H96" s="43"/>
      <c r="I96" s="222"/>
      <c r="J96" s="43"/>
      <c r="K96" s="43"/>
      <c r="L96" s="47"/>
      <c r="M96" s="223"/>
      <c r="N96" s="224"/>
      <c r="O96" s="87"/>
      <c r="P96" s="87"/>
      <c r="Q96" s="87"/>
      <c r="R96" s="87"/>
      <c r="S96" s="87"/>
      <c r="T96" s="88"/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  <c r="AT96" s="20" t="s">
        <v>150</v>
      </c>
      <c r="AU96" s="20" t="s">
        <v>82</v>
      </c>
    </row>
    <row r="97" s="2" customFormat="1" ht="24.15" customHeight="1">
      <c r="A97" s="41"/>
      <c r="B97" s="42"/>
      <c r="C97" s="207" t="s">
        <v>194</v>
      </c>
      <c r="D97" s="207" t="s">
        <v>143</v>
      </c>
      <c r="E97" s="208" t="s">
        <v>619</v>
      </c>
      <c r="F97" s="209" t="s">
        <v>620</v>
      </c>
      <c r="G97" s="210" t="s">
        <v>209</v>
      </c>
      <c r="H97" s="211">
        <v>0.17799999999999999</v>
      </c>
      <c r="I97" s="212"/>
      <c r="J97" s="213">
        <f>ROUND(I97*H97,2)</f>
        <v>0</v>
      </c>
      <c r="K97" s="209" t="s">
        <v>147</v>
      </c>
      <c r="L97" s="47"/>
      <c r="M97" s="214" t="s">
        <v>19</v>
      </c>
      <c r="N97" s="215" t="s">
        <v>43</v>
      </c>
      <c r="O97" s="87"/>
      <c r="P97" s="216">
        <f>O97*H97</f>
        <v>0</v>
      </c>
      <c r="Q97" s="216">
        <v>0</v>
      </c>
      <c r="R97" s="216">
        <f>Q97*H97</f>
        <v>0</v>
      </c>
      <c r="S97" s="216">
        <v>0</v>
      </c>
      <c r="T97" s="217">
        <f>S97*H97</f>
        <v>0</v>
      </c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  <c r="AR97" s="218" t="s">
        <v>256</v>
      </c>
      <c r="AT97" s="218" t="s">
        <v>143</v>
      </c>
      <c r="AU97" s="218" t="s">
        <v>82</v>
      </c>
      <c r="AY97" s="20" t="s">
        <v>141</v>
      </c>
      <c r="BE97" s="219">
        <f>IF(N97="základní",J97,0)</f>
        <v>0</v>
      </c>
      <c r="BF97" s="219">
        <f>IF(N97="snížená",J97,0)</f>
        <v>0</v>
      </c>
      <c r="BG97" s="219">
        <f>IF(N97="zákl. přenesená",J97,0)</f>
        <v>0</v>
      </c>
      <c r="BH97" s="219">
        <f>IF(N97="sníž. přenesená",J97,0)</f>
        <v>0</v>
      </c>
      <c r="BI97" s="219">
        <f>IF(N97="nulová",J97,0)</f>
        <v>0</v>
      </c>
      <c r="BJ97" s="20" t="s">
        <v>80</v>
      </c>
      <c r="BK97" s="219">
        <f>ROUND(I97*H97,2)</f>
        <v>0</v>
      </c>
      <c r="BL97" s="20" t="s">
        <v>256</v>
      </c>
      <c r="BM97" s="218" t="s">
        <v>8</v>
      </c>
    </row>
    <row r="98" s="2" customFormat="1">
      <c r="A98" s="41"/>
      <c r="B98" s="42"/>
      <c r="C98" s="43"/>
      <c r="D98" s="220" t="s">
        <v>150</v>
      </c>
      <c r="E98" s="43"/>
      <c r="F98" s="221" t="s">
        <v>621</v>
      </c>
      <c r="G98" s="43"/>
      <c r="H98" s="43"/>
      <c r="I98" s="222"/>
      <c r="J98" s="43"/>
      <c r="K98" s="43"/>
      <c r="L98" s="47"/>
      <c r="M98" s="223"/>
      <c r="N98" s="224"/>
      <c r="O98" s="87"/>
      <c r="P98" s="87"/>
      <c r="Q98" s="87"/>
      <c r="R98" s="87"/>
      <c r="S98" s="87"/>
      <c r="T98" s="88"/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  <c r="AT98" s="20" t="s">
        <v>150</v>
      </c>
      <c r="AU98" s="20" t="s">
        <v>82</v>
      </c>
    </row>
    <row r="99" s="12" customFormat="1" ht="22.8" customHeight="1">
      <c r="A99" s="12"/>
      <c r="B99" s="191"/>
      <c r="C99" s="192"/>
      <c r="D99" s="193" t="s">
        <v>71</v>
      </c>
      <c r="E99" s="205" t="s">
        <v>622</v>
      </c>
      <c r="F99" s="205" t="s">
        <v>623</v>
      </c>
      <c r="G99" s="192"/>
      <c r="H99" s="192"/>
      <c r="I99" s="195"/>
      <c r="J99" s="206">
        <f>BK99</f>
        <v>0</v>
      </c>
      <c r="K99" s="192"/>
      <c r="L99" s="197"/>
      <c r="M99" s="198"/>
      <c r="N99" s="199"/>
      <c r="O99" s="199"/>
      <c r="P99" s="200">
        <f>SUM(P100:P109)</f>
        <v>0</v>
      </c>
      <c r="Q99" s="199"/>
      <c r="R99" s="200">
        <f>SUM(R100:R109)</f>
        <v>0.071799999999999989</v>
      </c>
      <c r="S99" s="199"/>
      <c r="T99" s="201">
        <f>SUM(T100:T109)</f>
        <v>0</v>
      </c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R99" s="202" t="s">
        <v>82</v>
      </c>
      <c r="AT99" s="203" t="s">
        <v>71</v>
      </c>
      <c r="AU99" s="203" t="s">
        <v>80</v>
      </c>
      <c r="AY99" s="202" t="s">
        <v>141</v>
      </c>
      <c r="BK99" s="204">
        <f>SUM(BK100:BK109)</f>
        <v>0</v>
      </c>
    </row>
    <row r="100" s="2" customFormat="1" ht="16.5" customHeight="1">
      <c r="A100" s="41"/>
      <c r="B100" s="42"/>
      <c r="C100" s="207" t="s">
        <v>201</v>
      </c>
      <c r="D100" s="207" t="s">
        <v>143</v>
      </c>
      <c r="E100" s="208" t="s">
        <v>624</v>
      </c>
      <c r="F100" s="209" t="s">
        <v>625</v>
      </c>
      <c r="G100" s="210" t="s">
        <v>247</v>
      </c>
      <c r="H100" s="211">
        <v>10</v>
      </c>
      <c r="I100" s="212"/>
      <c r="J100" s="213">
        <f>ROUND(I100*H100,2)</f>
        <v>0</v>
      </c>
      <c r="K100" s="209" t="s">
        <v>147</v>
      </c>
      <c r="L100" s="47"/>
      <c r="M100" s="214" t="s">
        <v>19</v>
      </c>
      <c r="N100" s="215" t="s">
        <v>43</v>
      </c>
      <c r="O100" s="87"/>
      <c r="P100" s="216">
        <f>O100*H100</f>
        <v>0</v>
      </c>
      <c r="Q100" s="216">
        <v>0.0011800000000000001</v>
      </c>
      <c r="R100" s="216">
        <f>Q100*H100</f>
        <v>0.011800000000000002</v>
      </c>
      <c r="S100" s="216">
        <v>0</v>
      </c>
      <c r="T100" s="217">
        <f>S100*H100</f>
        <v>0</v>
      </c>
      <c r="U100" s="41"/>
      <c r="V100" s="41"/>
      <c r="W100" s="41"/>
      <c r="X100" s="41"/>
      <c r="Y100" s="41"/>
      <c r="Z100" s="41"/>
      <c r="AA100" s="41"/>
      <c r="AB100" s="41"/>
      <c r="AC100" s="41"/>
      <c r="AD100" s="41"/>
      <c r="AE100" s="41"/>
      <c r="AR100" s="218" t="s">
        <v>256</v>
      </c>
      <c r="AT100" s="218" t="s">
        <v>143</v>
      </c>
      <c r="AU100" s="218" t="s">
        <v>82</v>
      </c>
      <c r="AY100" s="20" t="s">
        <v>141</v>
      </c>
      <c r="BE100" s="219">
        <f>IF(N100="základní",J100,0)</f>
        <v>0</v>
      </c>
      <c r="BF100" s="219">
        <f>IF(N100="snížená",J100,0)</f>
        <v>0</v>
      </c>
      <c r="BG100" s="219">
        <f>IF(N100="zákl. přenesená",J100,0)</f>
        <v>0</v>
      </c>
      <c r="BH100" s="219">
        <f>IF(N100="sníž. přenesená",J100,0)</f>
        <v>0</v>
      </c>
      <c r="BI100" s="219">
        <f>IF(N100="nulová",J100,0)</f>
        <v>0</v>
      </c>
      <c r="BJ100" s="20" t="s">
        <v>80</v>
      </c>
      <c r="BK100" s="219">
        <f>ROUND(I100*H100,2)</f>
        <v>0</v>
      </c>
      <c r="BL100" s="20" t="s">
        <v>256</v>
      </c>
      <c r="BM100" s="218" t="s">
        <v>244</v>
      </c>
    </row>
    <row r="101" s="2" customFormat="1">
      <c r="A101" s="41"/>
      <c r="B101" s="42"/>
      <c r="C101" s="43"/>
      <c r="D101" s="220" t="s">
        <v>150</v>
      </c>
      <c r="E101" s="43"/>
      <c r="F101" s="221" t="s">
        <v>626</v>
      </c>
      <c r="G101" s="43"/>
      <c r="H101" s="43"/>
      <c r="I101" s="222"/>
      <c r="J101" s="43"/>
      <c r="K101" s="43"/>
      <c r="L101" s="47"/>
      <c r="M101" s="223"/>
      <c r="N101" s="224"/>
      <c r="O101" s="87"/>
      <c r="P101" s="87"/>
      <c r="Q101" s="87"/>
      <c r="R101" s="87"/>
      <c r="S101" s="87"/>
      <c r="T101" s="88"/>
      <c r="U101" s="41"/>
      <c r="V101" s="41"/>
      <c r="W101" s="41"/>
      <c r="X101" s="41"/>
      <c r="Y101" s="41"/>
      <c r="Z101" s="41"/>
      <c r="AA101" s="41"/>
      <c r="AB101" s="41"/>
      <c r="AC101" s="41"/>
      <c r="AD101" s="41"/>
      <c r="AE101" s="41"/>
      <c r="AT101" s="20" t="s">
        <v>150</v>
      </c>
      <c r="AU101" s="20" t="s">
        <v>82</v>
      </c>
    </row>
    <row r="102" s="2" customFormat="1" ht="16.5" customHeight="1">
      <c r="A102" s="41"/>
      <c r="B102" s="42"/>
      <c r="C102" s="207" t="s">
        <v>206</v>
      </c>
      <c r="D102" s="207" t="s">
        <v>143</v>
      </c>
      <c r="E102" s="208" t="s">
        <v>627</v>
      </c>
      <c r="F102" s="209" t="s">
        <v>628</v>
      </c>
      <c r="G102" s="210" t="s">
        <v>247</v>
      </c>
      <c r="H102" s="211">
        <v>45</v>
      </c>
      <c r="I102" s="212"/>
      <c r="J102" s="213">
        <f>ROUND(I102*H102,2)</f>
        <v>0</v>
      </c>
      <c r="K102" s="209" t="s">
        <v>147</v>
      </c>
      <c r="L102" s="47"/>
      <c r="M102" s="214" t="s">
        <v>19</v>
      </c>
      <c r="N102" s="215" t="s">
        <v>43</v>
      </c>
      <c r="O102" s="87"/>
      <c r="P102" s="216">
        <f>O102*H102</f>
        <v>0</v>
      </c>
      <c r="Q102" s="216">
        <v>0.00093999999999999997</v>
      </c>
      <c r="R102" s="216">
        <f>Q102*H102</f>
        <v>0.042299999999999997</v>
      </c>
      <c r="S102" s="216">
        <v>0</v>
      </c>
      <c r="T102" s="217">
        <f>S102*H102</f>
        <v>0</v>
      </c>
      <c r="U102" s="41"/>
      <c r="V102" s="41"/>
      <c r="W102" s="41"/>
      <c r="X102" s="41"/>
      <c r="Y102" s="41"/>
      <c r="Z102" s="41"/>
      <c r="AA102" s="41"/>
      <c r="AB102" s="41"/>
      <c r="AC102" s="41"/>
      <c r="AD102" s="41"/>
      <c r="AE102" s="41"/>
      <c r="AR102" s="218" t="s">
        <v>256</v>
      </c>
      <c r="AT102" s="218" t="s">
        <v>143</v>
      </c>
      <c r="AU102" s="218" t="s">
        <v>82</v>
      </c>
      <c r="AY102" s="20" t="s">
        <v>141</v>
      </c>
      <c r="BE102" s="219">
        <f>IF(N102="základní",J102,0)</f>
        <v>0</v>
      </c>
      <c r="BF102" s="219">
        <f>IF(N102="snížená",J102,0)</f>
        <v>0</v>
      </c>
      <c r="BG102" s="219">
        <f>IF(N102="zákl. přenesená",J102,0)</f>
        <v>0</v>
      </c>
      <c r="BH102" s="219">
        <f>IF(N102="sníž. přenesená",J102,0)</f>
        <v>0</v>
      </c>
      <c r="BI102" s="219">
        <f>IF(N102="nulová",J102,0)</f>
        <v>0</v>
      </c>
      <c r="BJ102" s="20" t="s">
        <v>80</v>
      </c>
      <c r="BK102" s="219">
        <f>ROUND(I102*H102,2)</f>
        <v>0</v>
      </c>
      <c r="BL102" s="20" t="s">
        <v>256</v>
      </c>
      <c r="BM102" s="218" t="s">
        <v>256</v>
      </c>
    </row>
    <row r="103" s="2" customFormat="1">
      <c r="A103" s="41"/>
      <c r="B103" s="42"/>
      <c r="C103" s="43"/>
      <c r="D103" s="220" t="s">
        <v>150</v>
      </c>
      <c r="E103" s="43"/>
      <c r="F103" s="221" t="s">
        <v>629</v>
      </c>
      <c r="G103" s="43"/>
      <c r="H103" s="43"/>
      <c r="I103" s="222"/>
      <c r="J103" s="43"/>
      <c r="K103" s="43"/>
      <c r="L103" s="47"/>
      <c r="M103" s="223"/>
      <c r="N103" s="224"/>
      <c r="O103" s="87"/>
      <c r="P103" s="87"/>
      <c r="Q103" s="87"/>
      <c r="R103" s="87"/>
      <c r="S103" s="87"/>
      <c r="T103" s="88"/>
      <c r="U103" s="41"/>
      <c r="V103" s="41"/>
      <c r="W103" s="41"/>
      <c r="X103" s="41"/>
      <c r="Y103" s="41"/>
      <c r="Z103" s="41"/>
      <c r="AA103" s="41"/>
      <c r="AB103" s="41"/>
      <c r="AC103" s="41"/>
      <c r="AD103" s="41"/>
      <c r="AE103" s="41"/>
      <c r="AT103" s="20" t="s">
        <v>150</v>
      </c>
      <c r="AU103" s="20" t="s">
        <v>82</v>
      </c>
    </row>
    <row r="104" s="2" customFormat="1" ht="21.75" customHeight="1">
      <c r="A104" s="41"/>
      <c r="B104" s="42"/>
      <c r="C104" s="207" t="s">
        <v>213</v>
      </c>
      <c r="D104" s="207" t="s">
        <v>143</v>
      </c>
      <c r="E104" s="208" t="s">
        <v>630</v>
      </c>
      <c r="F104" s="209" t="s">
        <v>631</v>
      </c>
      <c r="G104" s="210" t="s">
        <v>247</v>
      </c>
      <c r="H104" s="211">
        <v>45</v>
      </c>
      <c r="I104" s="212"/>
      <c r="J104" s="213">
        <f>ROUND(I104*H104,2)</f>
        <v>0</v>
      </c>
      <c r="K104" s="209" t="s">
        <v>147</v>
      </c>
      <c r="L104" s="47"/>
      <c r="M104" s="214" t="s">
        <v>19</v>
      </c>
      <c r="N104" s="215" t="s">
        <v>43</v>
      </c>
      <c r="O104" s="87"/>
      <c r="P104" s="216">
        <f>O104*H104</f>
        <v>0</v>
      </c>
      <c r="Q104" s="216">
        <v>0.00034000000000000002</v>
      </c>
      <c r="R104" s="216">
        <f>Q104*H104</f>
        <v>0.015300000000000001</v>
      </c>
      <c r="S104" s="216">
        <v>0</v>
      </c>
      <c r="T104" s="217">
        <f>S104*H104</f>
        <v>0</v>
      </c>
      <c r="U104" s="41"/>
      <c r="V104" s="41"/>
      <c r="W104" s="41"/>
      <c r="X104" s="41"/>
      <c r="Y104" s="41"/>
      <c r="Z104" s="41"/>
      <c r="AA104" s="41"/>
      <c r="AB104" s="41"/>
      <c r="AC104" s="41"/>
      <c r="AD104" s="41"/>
      <c r="AE104" s="41"/>
      <c r="AR104" s="218" t="s">
        <v>256</v>
      </c>
      <c r="AT104" s="218" t="s">
        <v>143</v>
      </c>
      <c r="AU104" s="218" t="s">
        <v>82</v>
      </c>
      <c r="AY104" s="20" t="s">
        <v>141</v>
      </c>
      <c r="BE104" s="219">
        <f>IF(N104="základní",J104,0)</f>
        <v>0</v>
      </c>
      <c r="BF104" s="219">
        <f>IF(N104="snížená",J104,0)</f>
        <v>0</v>
      </c>
      <c r="BG104" s="219">
        <f>IF(N104="zákl. přenesená",J104,0)</f>
        <v>0</v>
      </c>
      <c r="BH104" s="219">
        <f>IF(N104="sníž. přenesená",J104,0)</f>
        <v>0</v>
      </c>
      <c r="BI104" s="219">
        <f>IF(N104="nulová",J104,0)</f>
        <v>0</v>
      </c>
      <c r="BJ104" s="20" t="s">
        <v>80</v>
      </c>
      <c r="BK104" s="219">
        <f>ROUND(I104*H104,2)</f>
        <v>0</v>
      </c>
      <c r="BL104" s="20" t="s">
        <v>256</v>
      </c>
      <c r="BM104" s="218" t="s">
        <v>266</v>
      </c>
    </row>
    <row r="105" s="2" customFormat="1">
      <c r="A105" s="41"/>
      <c r="B105" s="42"/>
      <c r="C105" s="43"/>
      <c r="D105" s="220" t="s">
        <v>150</v>
      </c>
      <c r="E105" s="43"/>
      <c r="F105" s="221" t="s">
        <v>632</v>
      </c>
      <c r="G105" s="43"/>
      <c r="H105" s="43"/>
      <c r="I105" s="222"/>
      <c r="J105" s="43"/>
      <c r="K105" s="43"/>
      <c r="L105" s="47"/>
      <c r="M105" s="223"/>
      <c r="N105" s="224"/>
      <c r="O105" s="87"/>
      <c r="P105" s="87"/>
      <c r="Q105" s="87"/>
      <c r="R105" s="87"/>
      <c r="S105" s="87"/>
      <c r="T105" s="88"/>
      <c r="U105" s="41"/>
      <c r="V105" s="41"/>
      <c r="W105" s="41"/>
      <c r="X105" s="41"/>
      <c r="Y105" s="41"/>
      <c r="Z105" s="41"/>
      <c r="AA105" s="41"/>
      <c r="AB105" s="41"/>
      <c r="AC105" s="41"/>
      <c r="AD105" s="41"/>
      <c r="AE105" s="41"/>
      <c r="AT105" s="20" t="s">
        <v>150</v>
      </c>
      <c r="AU105" s="20" t="s">
        <v>82</v>
      </c>
    </row>
    <row r="106" s="2" customFormat="1" ht="24.15" customHeight="1">
      <c r="A106" s="41"/>
      <c r="B106" s="42"/>
      <c r="C106" s="207" t="s">
        <v>221</v>
      </c>
      <c r="D106" s="207" t="s">
        <v>143</v>
      </c>
      <c r="E106" s="208" t="s">
        <v>633</v>
      </c>
      <c r="F106" s="209" t="s">
        <v>634</v>
      </c>
      <c r="G106" s="210" t="s">
        <v>247</v>
      </c>
      <c r="H106" s="211">
        <v>10</v>
      </c>
      <c r="I106" s="212"/>
      <c r="J106" s="213">
        <f>ROUND(I106*H106,2)</f>
        <v>0</v>
      </c>
      <c r="K106" s="209" t="s">
        <v>147</v>
      </c>
      <c r="L106" s="47"/>
      <c r="M106" s="214" t="s">
        <v>19</v>
      </c>
      <c r="N106" s="215" t="s">
        <v>43</v>
      </c>
      <c r="O106" s="87"/>
      <c r="P106" s="216">
        <f>O106*H106</f>
        <v>0</v>
      </c>
      <c r="Q106" s="216">
        <v>0.00024000000000000001</v>
      </c>
      <c r="R106" s="216">
        <f>Q106*H106</f>
        <v>0.0024000000000000002</v>
      </c>
      <c r="S106" s="216">
        <v>0</v>
      </c>
      <c r="T106" s="217">
        <f>S106*H106</f>
        <v>0</v>
      </c>
      <c r="U106" s="41"/>
      <c r="V106" s="41"/>
      <c r="W106" s="41"/>
      <c r="X106" s="41"/>
      <c r="Y106" s="41"/>
      <c r="Z106" s="41"/>
      <c r="AA106" s="41"/>
      <c r="AB106" s="41"/>
      <c r="AC106" s="41"/>
      <c r="AD106" s="41"/>
      <c r="AE106" s="41"/>
      <c r="AR106" s="218" t="s">
        <v>256</v>
      </c>
      <c r="AT106" s="218" t="s">
        <v>143</v>
      </c>
      <c r="AU106" s="218" t="s">
        <v>82</v>
      </c>
      <c r="AY106" s="20" t="s">
        <v>141</v>
      </c>
      <c r="BE106" s="219">
        <f>IF(N106="základní",J106,0)</f>
        <v>0</v>
      </c>
      <c r="BF106" s="219">
        <f>IF(N106="snížená",J106,0)</f>
        <v>0</v>
      </c>
      <c r="BG106" s="219">
        <f>IF(N106="zákl. přenesená",J106,0)</f>
        <v>0</v>
      </c>
      <c r="BH106" s="219">
        <f>IF(N106="sníž. přenesená",J106,0)</f>
        <v>0</v>
      </c>
      <c r="BI106" s="219">
        <f>IF(N106="nulová",J106,0)</f>
        <v>0</v>
      </c>
      <c r="BJ106" s="20" t="s">
        <v>80</v>
      </c>
      <c r="BK106" s="219">
        <f>ROUND(I106*H106,2)</f>
        <v>0</v>
      </c>
      <c r="BL106" s="20" t="s">
        <v>256</v>
      </c>
      <c r="BM106" s="218" t="s">
        <v>277</v>
      </c>
    </row>
    <row r="107" s="2" customFormat="1">
      <c r="A107" s="41"/>
      <c r="B107" s="42"/>
      <c r="C107" s="43"/>
      <c r="D107" s="220" t="s">
        <v>150</v>
      </c>
      <c r="E107" s="43"/>
      <c r="F107" s="221" t="s">
        <v>635</v>
      </c>
      <c r="G107" s="43"/>
      <c r="H107" s="43"/>
      <c r="I107" s="222"/>
      <c r="J107" s="43"/>
      <c r="K107" s="43"/>
      <c r="L107" s="47"/>
      <c r="M107" s="223"/>
      <c r="N107" s="224"/>
      <c r="O107" s="87"/>
      <c r="P107" s="87"/>
      <c r="Q107" s="87"/>
      <c r="R107" s="87"/>
      <c r="S107" s="87"/>
      <c r="T107" s="88"/>
      <c r="U107" s="41"/>
      <c r="V107" s="41"/>
      <c r="W107" s="41"/>
      <c r="X107" s="41"/>
      <c r="Y107" s="41"/>
      <c r="Z107" s="41"/>
      <c r="AA107" s="41"/>
      <c r="AB107" s="41"/>
      <c r="AC107" s="41"/>
      <c r="AD107" s="41"/>
      <c r="AE107" s="41"/>
      <c r="AT107" s="20" t="s">
        <v>150</v>
      </c>
      <c r="AU107" s="20" t="s">
        <v>82</v>
      </c>
    </row>
    <row r="108" s="2" customFormat="1" ht="24.15" customHeight="1">
      <c r="A108" s="41"/>
      <c r="B108" s="42"/>
      <c r="C108" s="207" t="s">
        <v>229</v>
      </c>
      <c r="D108" s="207" t="s">
        <v>143</v>
      </c>
      <c r="E108" s="208" t="s">
        <v>636</v>
      </c>
      <c r="F108" s="209" t="s">
        <v>637</v>
      </c>
      <c r="G108" s="210" t="s">
        <v>209</v>
      </c>
      <c r="H108" s="211">
        <v>0.071999999999999995</v>
      </c>
      <c r="I108" s="212"/>
      <c r="J108" s="213">
        <f>ROUND(I108*H108,2)</f>
        <v>0</v>
      </c>
      <c r="K108" s="209" t="s">
        <v>147</v>
      </c>
      <c r="L108" s="47"/>
      <c r="M108" s="214" t="s">
        <v>19</v>
      </c>
      <c r="N108" s="215" t="s">
        <v>43</v>
      </c>
      <c r="O108" s="87"/>
      <c r="P108" s="216">
        <f>O108*H108</f>
        <v>0</v>
      </c>
      <c r="Q108" s="216">
        <v>0</v>
      </c>
      <c r="R108" s="216">
        <f>Q108*H108</f>
        <v>0</v>
      </c>
      <c r="S108" s="216">
        <v>0</v>
      </c>
      <c r="T108" s="217">
        <f>S108*H108</f>
        <v>0</v>
      </c>
      <c r="U108" s="41"/>
      <c r="V108" s="41"/>
      <c r="W108" s="41"/>
      <c r="X108" s="41"/>
      <c r="Y108" s="41"/>
      <c r="Z108" s="41"/>
      <c r="AA108" s="41"/>
      <c r="AB108" s="41"/>
      <c r="AC108" s="41"/>
      <c r="AD108" s="41"/>
      <c r="AE108" s="41"/>
      <c r="AR108" s="218" t="s">
        <v>256</v>
      </c>
      <c r="AT108" s="218" t="s">
        <v>143</v>
      </c>
      <c r="AU108" s="218" t="s">
        <v>82</v>
      </c>
      <c r="AY108" s="20" t="s">
        <v>141</v>
      </c>
      <c r="BE108" s="219">
        <f>IF(N108="základní",J108,0)</f>
        <v>0</v>
      </c>
      <c r="BF108" s="219">
        <f>IF(N108="snížená",J108,0)</f>
        <v>0</v>
      </c>
      <c r="BG108" s="219">
        <f>IF(N108="zákl. přenesená",J108,0)</f>
        <v>0</v>
      </c>
      <c r="BH108" s="219">
        <f>IF(N108="sníž. přenesená",J108,0)</f>
        <v>0</v>
      </c>
      <c r="BI108" s="219">
        <f>IF(N108="nulová",J108,0)</f>
        <v>0</v>
      </c>
      <c r="BJ108" s="20" t="s">
        <v>80</v>
      </c>
      <c r="BK108" s="219">
        <f>ROUND(I108*H108,2)</f>
        <v>0</v>
      </c>
      <c r="BL108" s="20" t="s">
        <v>256</v>
      </c>
      <c r="BM108" s="218" t="s">
        <v>286</v>
      </c>
    </row>
    <row r="109" s="2" customFormat="1">
      <c r="A109" s="41"/>
      <c r="B109" s="42"/>
      <c r="C109" s="43"/>
      <c r="D109" s="220" t="s">
        <v>150</v>
      </c>
      <c r="E109" s="43"/>
      <c r="F109" s="221" t="s">
        <v>638</v>
      </c>
      <c r="G109" s="43"/>
      <c r="H109" s="43"/>
      <c r="I109" s="222"/>
      <c r="J109" s="43"/>
      <c r="K109" s="43"/>
      <c r="L109" s="47"/>
      <c r="M109" s="223"/>
      <c r="N109" s="224"/>
      <c r="O109" s="87"/>
      <c r="P109" s="87"/>
      <c r="Q109" s="87"/>
      <c r="R109" s="87"/>
      <c r="S109" s="87"/>
      <c r="T109" s="88"/>
      <c r="U109" s="41"/>
      <c r="V109" s="41"/>
      <c r="W109" s="41"/>
      <c r="X109" s="41"/>
      <c r="Y109" s="41"/>
      <c r="Z109" s="41"/>
      <c r="AA109" s="41"/>
      <c r="AB109" s="41"/>
      <c r="AC109" s="41"/>
      <c r="AD109" s="41"/>
      <c r="AE109" s="41"/>
      <c r="AT109" s="20" t="s">
        <v>150</v>
      </c>
      <c r="AU109" s="20" t="s">
        <v>82</v>
      </c>
    </row>
    <row r="110" s="12" customFormat="1" ht="22.8" customHeight="1">
      <c r="A110" s="12"/>
      <c r="B110" s="191"/>
      <c r="C110" s="192"/>
      <c r="D110" s="193" t="s">
        <v>71</v>
      </c>
      <c r="E110" s="205" t="s">
        <v>639</v>
      </c>
      <c r="F110" s="205" t="s">
        <v>640</v>
      </c>
      <c r="G110" s="192"/>
      <c r="H110" s="192"/>
      <c r="I110" s="195"/>
      <c r="J110" s="206">
        <f>BK110</f>
        <v>0</v>
      </c>
      <c r="K110" s="192"/>
      <c r="L110" s="197"/>
      <c r="M110" s="198"/>
      <c r="N110" s="199"/>
      <c r="O110" s="199"/>
      <c r="P110" s="200">
        <f>SUM(P111:P128)</f>
        <v>0</v>
      </c>
      <c r="Q110" s="199"/>
      <c r="R110" s="200">
        <f>SUM(R111:R128)</f>
        <v>0.011260000000000001</v>
      </c>
      <c r="S110" s="199"/>
      <c r="T110" s="201">
        <f>SUM(T111:T128)</f>
        <v>0</v>
      </c>
      <c r="U110" s="12"/>
      <c r="V110" s="12"/>
      <c r="W110" s="12"/>
      <c r="X110" s="12"/>
      <c r="Y110" s="12"/>
      <c r="Z110" s="12"/>
      <c r="AA110" s="12"/>
      <c r="AB110" s="12"/>
      <c r="AC110" s="12"/>
      <c r="AD110" s="12"/>
      <c r="AE110" s="12"/>
      <c r="AR110" s="202" t="s">
        <v>82</v>
      </c>
      <c r="AT110" s="203" t="s">
        <v>71</v>
      </c>
      <c r="AU110" s="203" t="s">
        <v>80</v>
      </c>
      <c r="AY110" s="202" t="s">
        <v>141</v>
      </c>
      <c r="BK110" s="204">
        <f>SUM(BK111:BK128)</f>
        <v>0</v>
      </c>
    </row>
    <row r="111" s="2" customFormat="1" ht="16.5" customHeight="1">
      <c r="A111" s="41"/>
      <c r="B111" s="42"/>
      <c r="C111" s="207" t="s">
        <v>8</v>
      </c>
      <c r="D111" s="207" t="s">
        <v>143</v>
      </c>
      <c r="E111" s="208" t="s">
        <v>641</v>
      </c>
      <c r="F111" s="209" t="s">
        <v>642</v>
      </c>
      <c r="G111" s="210" t="s">
        <v>507</v>
      </c>
      <c r="H111" s="211">
        <v>4</v>
      </c>
      <c r="I111" s="212"/>
      <c r="J111" s="213">
        <f>ROUND(I111*H111,2)</f>
        <v>0</v>
      </c>
      <c r="K111" s="209" t="s">
        <v>147</v>
      </c>
      <c r="L111" s="47"/>
      <c r="M111" s="214" t="s">
        <v>19</v>
      </c>
      <c r="N111" s="215" t="s">
        <v>43</v>
      </c>
      <c r="O111" s="87"/>
      <c r="P111" s="216">
        <f>O111*H111</f>
        <v>0</v>
      </c>
      <c r="Q111" s="216">
        <v>0.00024000000000000001</v>
      </c>
      <c r="R111" s="216">
        <f>Q111*H111</f>
        <v>0.00096000000000000002</v>
      </c>
      <c r="S111" s="216">
        <v>0</v>
      </c>
      <c r="T111" s="217">
        <f>S111*H111</f>
        <v>0</v>
      </c>
      <c r="U111" s="41"/>
      <c r="V111" s="41"/>
      <c r="W111" s="41"/>
      <c r="X111" s="41"/>
      <c r="Y111" s="41"/>
      <c r="Z111" s="41"/>
      <c r="AA111" s="41"/>
      <c r="AB111" s="41"/>
      <c r="AC111" s="41"/>
      <c r="AD111" s="41"/>
      <c r="AE111" s="41"/>
      <c r="AR111" s="218" t="s">
        <v>256</v>
      </c>
      <c r="AT111" s="218" t="s">
        <v>143</v>
      </c>
      <c r="AU111" s="218" t="s">
        <v>82</v>
      </c>
      <c r="AY111" s="20" t="s">
        <v>141</v>
      </c>
      <c r="BE111" s="219">
        <f>IF(N111="základní",J111,0)</f>
        <v>0</v>
      </c>
      <c r="BF111" s="219">
        <f>IF(N111="snížená",J111,0)</f>
        <v>0</v>
      </c>
      <c r="BG111" s="219">
        <f>IF(N111="zákl. přenesená",J111,0)</f>
        <v>0</v>
      </c>
      <c r="BH111" s="219">
        <f>IF(N111="sníž. přenesená",J111,0)</f>
        <v>0</v>
      </c>
      <c r="BI111" s="219">
        <f>IF(N111="nulová",J111,0)</f>
        <v>0</v>
      </c>
      <c r="BJ111" s="20" t="s">
        <v>80</v>
      </c>
      <c r="BK111" s="219">
        <f>ROUND(I111*H111,2)</f>
        <v>0</v>
      </c>
      <c r="BL111" s="20" t="s">
        <v>256</v>
      </c>
      <c r="BM111" s="218" t="s">
        <v>302</v>
      </c>
    </row>
    <row r="112" s="2" customFormat="1">
      <c r="A112" s="41"/>
      <c r="B112" s="42"/>
      <c r="C112" s="43"/>
      <c r="D112" s="220" t="s">
        <v>150</v>
      </c>
      <c r="E112" s="43"/>
      <c r="F112" s="221" t="s">
        <v>643</v>
      </c>
      <c r="G112" s="43"/>
      <c r="H112" s="43"/>
      <c r="I112" s="222"/>
      <c r="J112" s="43"/>
      <c r="K112" s="43"/>
      <c r="L112" s="47"/>
      <c r="M112" s="223"/>
      <c r="N112" s="224"/>
      <c r="O112" s="87"/>
      <c r="P112" s="87"/>
      <c r="Q112" s="87"/>
      <c r="R112" s="87"/>
      <c r="S112" s="87"/>
      <c r="T112" s="88"/>
      <c r="U112" s="41"/>
      <c r="V112" s="41"/>
      <c r="W112" s="41"/>
      <c r="X112" s="41"/>
      <c r="Y112" s="41"/>
      <c r="Z112" s="41"/>
      <c r="AA112" s="41"/>
      <c r="AB112" s="41"/>
      <c r="AC112" s="41"/>
      <c r="AD112" s="41"/>
      <c r="AE112" s="41"/>
      <c r="AT112" s="20" t="s">
        <v>150</v>
      </c>
      <c r="AU112" s="20" t="s">
        <v>82</v>
      </c>
    </row>
    <row r="113" s="2" customFormat="1" ht="16.5" customHeight="1">
      <c r="A113" s="41"/>
      <c r="B113" s="42"/>
      <c r="C113" s="207" t="s">
        <v>238</v>
      </c>
      <c r="D113" s="207" t="s">
        <v>143</v>
      </c>
      <c r="E113" s="208" t="s">
        <v>644</v>
      </c>
      <c r="F113" s="209" t="s">
        <v>645</v>
      </c>
      <c r="G113" s="210" t="s">
        <v>507</v>
      </c>
      <c r="H113" s="211">
        <v>4</v>
      </c>
      <c r="I113" s="212"/>
      <c r="J113" s="213">
        <f>ROUND(I113*H113,2)</f>
        <v>0</v>
      </c>
      <c r="K113" s="209" t="s">
        <v>147</v>
      </c>
      <c r="L113" s="47"/>
      <c r="M113" s="214" t="s">
        <v>19</v>
      </c>
      <c r="N113" s="215" t="s">
        <v>43</v>
      </c>
      <c r="O113" s="87"/>
      <c r="P113" s="216">
        <f>O113*H113</f>
        <v>0</v>
      </c>
      <c r="Q113" s="216">
        <v>0.00022000000000000001</v>
      </c>
      <c r="R113" s="216">
        <f>Q113*H113</f>
        <v>0.00088000000000000003</v>
      </c>
      <c r="S113" s="216">
        <v>0</v>
      </c>
      <c r="T113" s="217">
        <f>S113*H113</f>
        <v>0</v>
      </c>
      <c r="U113" s="41"/>
      <c r="V113" s="41"/>
      <c r="W113" s="41"/>
      <c r="X113" s="41"/>
      <c r="Y113" s="41"/>
      <c r="Z113" s="41"/>
      <c r="AA113" s="41"/>
      <c r="AB113" s="41"/>
      <c r="AC113" s="41"/>
      <c r="AD113" s="41"/>
      <c r="AE113" s="41"/>
      <c r="AR113" s="218" t="s">
        <v>256</v>
      </c>
      <c r="AT113" s="218" t="s">
        <v>143</v>
      </c>
      <c r="AU113" s="218" t="s">
        <v>82</v>
      </c>
      <c r="AY113" s="20" t="s">
        <v>141</v>
      </c>
      <c r="BE113" s="219">
        <f>IF(N113="základní",J113,0)</f>
        <v>0</v>
      </c>
      <c r="BF113" s="219">
        <f>IF(N113="snížená",J113,0)</f>
        <v>0</v>
      </c>
      <c r="BG113" s="219">
        <f>IF(N113="zákl. přenesená",J113,0)</f>
        <v>0</v>
      </c>
      <c r="BH113" s="219">
        <f>IF(N113="sníž. přenesená",J113,0)</f>
        <v>0</v>
      </c>
      <c r="BI113" s="219">
        <f>IF(N113="nulová",J113,0)</f>
        <v>0</v>
      </c>
      <c r="BJ113" s="20" t="s">
        <v>80</v>
      </c>
      <c r="BK113" s="219">
        <f>ROUND(I113*H113,2)</f>
        <v>0</v>
      </c>
      <c r="BL113" s="20" t="s">
        <v>256</v>
      </c>
      <c r="BM113" s="218" t="s">
        <v>313</v>
      </c>
    </row>
    <row r="114" s="2" customFormat="1">
      <c r="A114" s="41"/>
      <c r="B114" s="42"/>
      <c r="C114" s="43"/>
      <c r="D114" s="220" t="s">
        <v>150</v>
      </c>
      <c r="E114" s="43"/>
      <c r="F114" s="221" t="s">
        <v>646</v>
      </c>
      <c r="G114" s="43"/>
      <c r="H114" s="43"/>
      <c r="I114" s="222"/>
      <c r="J114" s="43"/>
      <c r="K114" s="43"/>
      <c r="L114" s="47"/>
      <c r="M114" s="223"/>
      <c r="N114" s="224"/>
      <c r="O114" s="87"/>
      <c r="P114" s="87"/>
      <c r="Q114" s="87"/>
      <c r="R114" s="87"/>
      <c r="S114" s="87"/>
      <c r="T114" s="88"/>
      <c r="U114" s="41"/>
      <c r="V114" s="41"/>
      <c r="W114" s="41"/>
      <c r="X114" s="41"/>
      <c r="Y114" s="41"/>
      <c r="Z114" s="41"/>
      <c r="AA114" s="41"/>
      <c r="AB114" s="41"/>
      <c r="AC114" s="41"/>
      <c r="AD114" s="41"/>
      <c r="AE114" s="41"/>
      <c r="AT114" s="20" t="s">
        <v>150</v>
      </c>
      <c r="AU114" s="20" t="s">
        <v>82</v>
      </c>
    </row>
    <row r="115" s="2" customFormat="1" ht="16.5" customHeight="1">
      <c r="A115" s="41"/>
      <c r="B115" s="42"/>
      <c r="C115" s="207" t="s">
        <v>244</v>
      </c>
      <c r="D115" s="207" t="s">
        <v>143</v>
      </c>
      <c r="E115" s="208" t="s">
        <v>647</v>
      </c>
      <c r="F115" s="209" t="s">
        <v>648</v>
      </c>
      <c r="G115" s="210" t="s">
        <v>507</v>
      </c>
      <c r="H115" s="211">
        <v>1</v>
      </c>
      <c r="I115" s="212"/>
      <c r="J115" s="213">
        <f>ROUND(I115*H115,2)</f>
        <v>0</v>
      </c>
      <c r="K115" s="209" t="s">
        <v>147</v>
      </c>
      <c r="L115" s="47"/>
      <c r="M115" s="214" t="s">
        <v>19</v>
      </c>
      <c r="N115" s="215" t="s">
        <v>43</v>
      </c>
      <c r="O115" s="87"/>
      <c r="P115" s="216">
        <f>O115*H115</f>
        <v>0</v>
      </c>
      <c r="Q115" s="216">
        <v>0.00056999999999999998</v>
      </c>
      <c r="R115" s="216">
        <f>Q115*H115</f>
        <v>0.00056999999999999998</v>
      </c>
      <c r="S115" s="216">
        <v>0</v>
      </c>
      <c r="T115" s="217">
        <f>S115*H115</f>
        <v>0</v>
      </c>
      <c r="U115" s="41"/>
      <c r="V115" s="41"/>
      <c r="W115" s="41"/>
      <c r="X115" s="41"/>
      <c r="Y115" s="41"/>
      <c r="Z115" s="41"/>
      <c r="AA115" s="41"/>
      <c r="AB115" s="41"/>
      <c r="AC115" s="41"/>
      <c r="AD115" s="41"/>
      <c r="AE115" s="41"/>
      <c r="AR115" s="218" t="s">
        <v>256</v>
      </c>
      <c r="AT115" s="218" t="s">
        <v>143</v>
      </c>
      <c r="AU115" s="218" t="s">
        <v>82</v>
      </c>
      <c r="AY115" s="20" t="s">
        <v>141</v>
      </c>
      <c r="BE115" s="219">
        <f>IF(N115="základní",J115,0)</f>
        <v>0</v>
      </c>
      <c r="BF115" s="219">
        <f>IF(N115="snížená",J115,0)</f>
        <v>0</v>
      </c>
      <c r="BG115" s="219">
        <f>IF(N115="zákl. přenesená",J115,0)</f>
        <v>0</v>
      </c>
      <c r="BH115" s="219">
        <f>IF(N115="sníž. přenesená",J115,0)</f>
        <v>0</v>
      </c>
      <c r="BI115" s="219">
        <f>IF(N115="nulová",J115,0)</f>
        <v>0</v>
      </c>
      <c r="BJ115" s="20" t="s">
        <v>80</v>
      </c>
      <c r="BK115" s="219">
        <f>ROUND(I115*H115,2)</f>
        <v>0</v>
      </c>
      <c r="BL115" s="20" t="s">
        <v>256</v>
      </c>
      <c r="BM115" s="218" t="s">
        <v>328</v>
      </c>
    </row>
    <row r="116" s="2" customFormat="1">
      <c r="A116" s="41"/>
      <c r="B116" s="42"/>
      <c r="C116" s="43"/>
      <c r="D116" s="220" t="s">
        <v>150</v>
      </c>
      <c r="E116" s="43"/>
      <c r="F116" s="221" t="s">
        <v>649</v>
      </c>
      <c r="G116" s="43"/>
      <c r="H116" s="43"/>
      <c r="I116" s="222"/>
      <c r="J116" s="43"/>
      <c r="K116" s="43"/>
      <c r="L116" s="47"/>
      <c r="M116" s="223"/>
      <c r="N116" s="224"/>
      <c r="O116" s="87"/>
      <c r="P116" s="87"/>
      <c r="Q116" s="87"/>
      <c r="R116" s="87"/>
      <c r="S116" s="87"/>
      <c r="T116" s="88"/>
      <c r="U116" s="41"/>
      <c r="V116" s="41"/>
      <c r="W116" s="41"/>
      <c r="X116" s="41"/>
      <c r="Y116" s="41"/>
      <c r="Z116" s="41"/>
      <c r="AA116" s="41"/>
      <c r="AB116" s="41"/>
      <c r="AC116" s="41"/>
      <c r="AD116" s="41"/>
      <c r="AE116" s="41"/>
      <c r="AT116" s="20" t="s">
        <v>150</v>
      </c>
      <c r="AU116" s="20" t="s">
        <v>82</v>
      </c>
    </row>
    <row r="117" s="2" customFormat="1" ht="16.5" customHeight="1">
      <c r="A117" s="41"/>
      <c r="B117" s="42"/>
      <c r="C117" s="207" t="s">
        <v>251</v>
      </c>
      <c r="D117" s="207" t="s">
        <v>143</v>
      </c>
      <c r="E117" s="208" t="s">
        <v>650</v>
      </c>
      <c r="F117" s="209" t="s">
        <v>651</v>
      </c>
      <c r="G117" s="210" t="s">
        <v>507</v>
      </c>
      <c r="H117" s="211">
        <v>4</v>
      </c>
      <c r="I117" s="212"/>
      <c r="J117" s="213">
        <f>ROUND(I117*H117,2)</f>
        <v>0</v>
      </c>
      <c r="K117" s="209" t="s">
        <v>147</v>
      </c>
      <c r="L117" s="47"/>
      <c r="M117" s="214" t="s">
        <v>19</v>
      </c>
      <c r="N117" s="215" t="s">
        <v>43</v>
      </c>
      <c r="O117" s="87"/>
      <c r="P117" s="216">
        <f>O117*H117</f>
        <v>0</v>
      </c>
      <c r="Q117" s="216">
        <v>0.00034000000000000002</v>
      </c>
      <c r="R117" s="216">
        <f>Q117*H117</f>
        <v>0.0013600000000000001</v>
      </c>
      <c r="S117" s="216">
        <v>0</v>
      </c>
      <c r="T117" s="217">
        <f>S117*H117</f>
        <v>0</v>
      </c>
      <c r="U117" s="41"/>
      <c r="V117" s="41"/>
      <c r="W117" s="41"/>
      <c r="X117" s="41"/>
      <c r="Y117" s="41"/>
      <c r="Z117" s="41"/>
      <c r="AA117" s="41"/>
      <c r="AB117" s="41"/>
      <c r="AC117" s="41"/>
      <c r="AD117" s="41"/>
      <c r="AE117" s="41"/>
      <c r="AR117" s="218" t="s">
        <v>256</v>
      </c>
      <c r="AT117" s="218" t="s">
        <v>143</v>
      </c>
      <c r="AU117" s="218" t="s">
        <v>82</v>
      </c>
      <c r="AY117" s="20" t="s">
        <v>141</v>
      </c>
      <c r="BE117" s="219">
        <f>IF(N117="základní",J117,0)</f>
        <v>0</v>
      </c>
      <c r="BF117" s="219">
        <f>IF(N117="snížená",J117,0)</f>
        <v>0</v>
      </c>
      <c r="BG117" s="219">
        <f>IF(N117="zákl. přenesená",J117,0)</f>
        <v>0</v>
      </c>
      <c r="BH117" s="219">
        <f>IF(N117="sníž. přenesená",J117,0)</f>
        <v>0</v>
      </c>
      <c r="BI117" s="219">
        <f>IF(N117="nulová",J117,0)</f>
        <v>0</v>
      </c>
      <c r="BJ117" s="20" t="s">
        <v>80</v>
      </c>
      <c r="BK117" s="219">
        <f>ROUND(I117*H117,2)</f>
        <v>0</v>
      </c>
      <c r="BL117" s="20" t="s">
        <v>256</v>
      </c>
      <c r="BM117" s="218" t="s">
        <v>342</v>
      </c>
    </row>
    <row r="118" s="2" customFormat="1">
      <c r="A118" s="41"/>
      <c r="B118" s="42"/>
      <c r="C118" s="43"/>
      <c r="D118" s="220" t="s">
        <v>150</v>
      </c>
      <c r="E118" s="43"/>
      <c r="F118" s="221" t="s">
        <v>652</v>
      </c>
      <c r="G118" s="43"/>
      <c r="H118" s="43"/>
      <c r="I118" s="222"/>
      <c r="J118" s="43"/>
      <c r="K118" s="43"/>
      <c r="L118" s="47"/>
      <c r="M118" s="223"/>
      <c r="N118" s="224"/>
      <c r="O118" s="87"/>
      <c r="P118" s="87"/>
      <c r="Q118" s="87"/>
      <c r="R118" s="87"/>
      <c r="S118" s="87"/>
      <c r="T118" s="88"/>
      <c r="U118" s="41"/>
      <c r="V118" s="41"/>
      <c r="W118" s="41"/>
      <c r="X118" s="41"/>
      <c r="Y118" s="41"/>
      <c r="Z118" s="41"/>
      <c r="AA118" s="41"/>
      <c r="AB118" s="41"/>
      <c r="AC118" s="41"/>
      <c r="AD118" s="41"/>
      <c r="AE118" s="41"/>
      <c r="AT118" s="20" t="s">
        <v>150</v>
      </c>
      <c r="AU118" s="20" t="s">
        <v>82</v>
      </c>
    </row>
    <row r="119" s="2" customFormat="1" ht="16.5" customHeight="1">
      <c r="A119" s="41"/>
      <c r="B119" s="42"/>
      <c r="C119" s="207" t="s">
        <v>256</v>
      </c>
      <c r="D119" s="207" t="s">
        <v>143</v>
      </c>
      <c r="E119" s="208" t="s">
        <v>653</v>
      </c>
      <c r="F119" s="209" t="s">
        <v>654</v>
      </c>
      <c r="G119" s="210" t="s">
        <v>507</v>
      </c>
      <c r="H119" s="211">
        <v>3</v>
      </c>
      <c r="I119" s="212"/>
      <c r="J119" s="213">
        <f>ROUND(I119*H119,2)</f>
        <v>0</v>
      </c>
      <c r="K119" s="209" t="s">
        <v>147</v>
      </c>
      <c r="L119" s="47"/>
      <c r="M119" s="214" t="s">
        <v>19</v>
      </c>
      <c r="N119" s="215" t="s">
        <v>43</v>
      </c>
      <c r="O119" s="87"/>
      <c r="P119" s="216">
        <f>O119*H119</f>
        <v>0</v>
      </c>
      <c r="Q119" s="216">
        <v>0.00050000000000000001</v>
      </c>
      <c r="R119" s="216">
        <f>Q119*H119</f>
        <v>0.0015</v>
      </c>
      <c r="S119" s="216">
        <v>0</v>
      </c>
      <c r="T119" s="217">
        <f>S119*H119</f>
        <v>0</v>
      </c>
      <c r="U119" s="41"/>
      <c r="V119" s="41"/>
      <c r="W119" s="41"/>
      <c r="X119" s="41"/>
      <c r="Y119" s="41"/>
      <c r="Z119" s="41"/>
      <c r="AA119" s="41"/>
      <c r="AB119" s="41"/>
      <c r="AC119" s="41"/>
      <c r="AD119" s="41"/>
      <c r="AE119" s="41"/>
      <c r="AR119" s="218" t="s">
        <v>256</v>
      </c>
      <c r="AT119" s="218" t="s">
        <v>143</v>
      </c>
      <c r="AU119" s="218" t="s">
        <v>82</v>
      </c>
      <c r="AY119" s="20" t="s">
        <v>141</v>
      </c>
      <c r="BE119" s="219">
        <f>IF(N119="základní",J119,0)</f>
        <v>0</v>
      </c>
      <c r="BF119" s="219">
        <f>IF(N119="snížená",J119,0)</f>
        <v>0</v>
      </c>
      <c r="BG119" s="219">
        <f>IF(N119="zákl. přenesená",J119,0)</f>
        <v>0</v>
      </c>
      <c r="BH119" s="219">
        <f>IF(N119="sníž. přenesená",J119,0)</f>
        <v>0</v>
      </c>
      <c r="BI119" s="219">
        <f>IF(N119="nulová",J119,0)</f>
        <v>0</v>
      </c>
      <c r="BJ119" s="20" t="s">
        <v>80</v>
      </c>
      <c r="BK119" s="219">
        <f>ROUND(I119*H119,2)</f>
        <v>0</v>
      </c>
      <c r="BL119" s="20" t="s">
        <v>256</v>
      </c>
      <c r="BM119" s="218" t="s">
        <v>357</v>
      </c>
    </row>
    <row r="120" s="2" customFormat="1">
      <c r="A120" s="41"/>
      <c r="B120" s="42"/>
      <c r="C120" s="43"/>
      <c r="D120" s="220" t="s">
        <v>150</v>
      </c>
      <c r="E120" s="43"/>
      <c r="F120" s="221" t="s">
        <v>655</v>
      </c>
      <c r="G120" s="43"/>
      <c r="H120" s="43"/>
      <c r="I120" s="222"/>
      <c r="J120" s="43"/>
      <c r="K120" s="43"/>
      <c r="L120" s="47"/>
      <c r="M120" s="223"/>
      <c r="N120" s="224"/>
      <c r="O120" s="87"/>
      <c r="P120" s="87"/>
      <c r="Q120" s="87"/>
      <c r="R120" s="87"/>
      <c r="S120" s="87"/>
      <c r="T120" s="88"/>
      <c r="U120" s="41"/>
      <c r="V120" s="41"/>
      <c r="W120" s="41"/>
      <c r="X120" s="41"/>
      <c r="Y120" s="41"/>
      <c r="Z120" s="41"/>
      <c r="AA120" s="41"/>
      <c r="AB120" s="41"/>
      <c r="AC120" s="41"/>
      <c r="AD120" s="41"/>
      <c r="AE120" s="41"/>
      <c r="AT120" s="20" t="s">
        <v>150</v>
      </c>
      <c r="AU120" s="20" t="s">
        <v>82</v>
      </c>
    </row>
    <row r="121" s="2" customFormat="1" ht="16.5" customHeight="1">
      <c r="A121" s="41"/>
      <c r="B121" s="42"/>
      <c r="C121" s="207" t="s">
        <v>261</v>
      </c>
      <c r="D121" s="207" t="s">
        <v>143</v>
      </c>
      <c r="E121" s="208" t="s">
        <v>656</v>
      </c>
      <c r="F121" s="209" t="s">
        <v>657</v>
      </c>
      <c r="G121" s="210" t="s">
        <v>507</v>
      </c>
      <c r="H121" s="211">
        <v>2</v>
      </c>
      <c r="I121" s="212"/>
      <c r="J121" s="213">
        <f>ROUND(I121*H121,2)</f>
        <v>0</v>
      </c>
      <c r="K121" s="209" t="s">
        <v>147</v>
      </c>
      <c r="L121" s="47"/>
      <c r="M121" s="214" t="s">
        <v>19</v>
      </c>
      <c r="N121" s="215" t="s">
        <v>43</v>
      </c>
      <c r="O121" s="87"/>
      <c r="P121" s="216">
        <f>O121*H121</f>
        <v>0</v>
      </c>
      <c r="Q121" s="216">
        <v>0.00051999999999999995</v>
      </c>
      <c r="R121" s="216">
        <f>Q121*H121</f>
        <v>0.0010399999999999999</v>
      </c>
      <c r="S121" s="216">
        <v>0</v>
      </c>
      <c r="T121" s="217">
        <f>S121*H121</f>
        <v>0</v>
      </c>
      <c r="U121" s="41"/>
      <c r="V121" s="41"/>
      <c r="W121" s="41"/>
      <c r="X121" s="41"/>
      <c r="Y121" s="41"/>
      <c r="Z121" s="41"/>
      <c r="AA121" s="41"/>
      <c r="AB121" s="41"/>
      <c r="AC121" s="41"/>
      <c r="AD121" s="41"/>
      <c r="AE121" s="41"/>
      <c r="AR121" s="218" t="s">
        <v>256</v>
      </c>
      <c r="AT121" s="218" t="s">
        <v>143</v>
      </c>
      <c r="AU121" s="218" t="s">
        <v>82</v>
      </c>
      <c r="AY121" s="20" t="s">
        <v>141</v>
      </c>
      <c r="BE121" s="219">
        <f>IF(N121="základní",J121,0)</f>
        <v>0</v>
      </c>
      <c r="BF121" s="219">
        <f>IF(N121="snížená",J121,0)</f>
        <v>0</v>
      </c>
      <c r="BG121" s="219">
        <f>IF(N121="zákl. přenesená",J121,0)</f>
        <v>0</v>
      </c>
      <c r="BH121" s="219">
        <f>IF(N121="sníž. přenesená",J121,0)</f>
        <v>0</v>
      </c>
      <c r="BI121" s="219">
        <f>IF(N121="nulová",J121,0)</f>
        <v>0</v>
      </c>
      <c r="BJ121" s="20" t="s">
        <v>80</v>
      </c>
      <c r="BK121" s="219">
        <f>ROUND(I121*H121,2)</f>
        <v>0</v>
      </c>
      <c r="BL121" s="20" t="s">
        <v>256</v>
      </c>
      <c r="BM121" s="218" t="s">
        <v>368</v>
      </c>
    </row>
    <row r="122" s="2" customFormat="1">
      <c r="A122" s="41"/>
      <c r="B122" s="42"/>
      <c r="C122" s="43"/>
      <c r="D122" s="220" t="s">
        <v>150</v>
      </c>
      <c r="E122" s="43"/>
      <c r="F122" s="221" t="s">
        <v>658</v>
      </c>
      <c r="G122" s="43"/>
      <c r="H122" s="43"/>
      <c r="I122" s="222"/>
      <c r="J122" s="43"/>
      <c r="K122" s="43"/>
      <c r="L122" s="47"/>
      <c r="M122" s="223"/>
      <c r="N122" s="224"/>
      <c r="O122" s="87"/>
      <c r="P122" s="87"/>
      <c r="Q122" s="87"/>
      <c r="R122" s="87"/>
      <c r="S122" s="87"/>
      <c r="T122" s="88"/>
      <c r="U122" s="41"/>
      <c r="V122" s="41"/>
      <c r="W122" s="41"/>
      <c r="X122" s="41"/>
      <c r="Y122" s="41"/>
      <c r="Z122" s="41"/>
      <c r="AA122" s="41"/>
      <c r="AB122" s="41"/>
      <c r="AC122" s="41"/>
      <c r="AD122" s="41"/>
      <c r="AE122" s="41"/>
      <c r="AT122" s="20" t="s">
        <v>150</v>
      </c>
      <c r="AU122" s="20" t="s">
        <v>82</v>
      </c>
    </row>
    <row r="123" s="2" customFormat="1" ht="24.15" customHeight="1">
      <c r="A123" s="41"/>
      <c r="B123" s="42"/>
      <c r="C123" s="207" t="s">
        <v>266</v>
      </c>
      <c r="D123" s="207" t="s">
        <v>143</v>
      </c>
      <c r="E123" s="208" t="s">
        <v>659</v>
      </c>
      <c r="F123" s="209" t="s">
        <v>660</v>
      </c>
      <c r="G123" s="210" t="s">
        <v>507</v>
      </c>
      <c r="H123" s="211">
        <v>1</v>
      </c>
      <c r="I123" s="212"/>
      <c r="J123" s="213">
        <f>ROUND(I123*H123,2)</f>
        <v>0</v>
      </c>
      <c r="K123" s="209" t="s">
        <v>147</v>
      </c>
      <c r="L123" s="47"/>
      <c r="M123" s="214" t="s">
        <v>19</v>
      </c>
      <c r="N123" s="215" t="s">
        <v>43</v>
      </c>
      <c r="O123" s="87"/>
      <c r="P123" s="216">
        <f>O123*H123</f>
        <v>0</v>
      </c>
      <c r="Q123" s="216">
        <v>0.00054000000000000001</v>
      </c>
      <c r="R123" s="216">
        <f>Q123*H123</f>
        <v>0.00054000000000000001</v>
      </c>
      <c r="S123" s="216">
        <v>0</v>
      </c>
      <c r="T123" s="217">
        <f>S123*H123</f>
        <v>0</v>
      </c>
      <c r="U123" s="41"/>
      <c r="V123" s="41"/>
      <c r="W123" s="41"/>
      <c r="X123" s="41"/>
      <c r="Y123" s="41"/>
      <c r="Z123" s="41"/>
      <c r="AA123" s="41"/>
      <c r="AB123" s="41"/>
      <c r="AC123" s="41"/>
      <c r="AD123" s="41"/>
      <c r="AE123" s="41"/>
      <c r="AR123" s="218" t="s">
        <v>256</v>
      </c>
      <c r="AT123" s="218" t="s">
        <v>143</v>
      </c>
      <c r="AU123" s="218" t="s">
        <v>82</v>
      </c>
      <c r="AY123" s="20" t="s">
        <v>141</v>
      </c>
      <c r="BE123" s="219">
        <f>IF(N123="základní",J123,0)</f>
        <v>0</v>
      </c>
      <c r="BF123" s="219">
        <f>IF(N123="snížená",J123,0)</f>
        <v>0</v>
      </c>
      <c r="BG123" s="219">
        <f>IF(N123="zákl. přenesená",J123,0)</f>
        <v>0</v>
      </c>
      <c r="BH123" s="219">
        <f>IF(N123="sníž. přenesená",J123,0)</f>
        <v>0</v>
      </c>
      <c r="BI123" s="219">
        <f>IF(N123="nulová",J123,0)</f>
        <v>0</v>
      </c>
      <c r="BJ123" s="20" t="s">
        <v>80</v>
      </c>
      <c r="BK123" s="219">
        <f>ROUND(I123*H123,2)</f>
        <v>0</v>
      </c>
      <c r="BL123" s="20" t="s">
        <v>256</v>
      </c>
      <c r="BM123" s="218" t="s">
        <v>382</v>
      </c>
    </row>
    <row r="124" s="2" customFormat="1">
      <c r="A124" s="41"/>
      <c r="B124" s="42"/>
      <c r="C124" s="43"/>
      <c r="D124" s="220" t="s">
        <v>150</v>
      </c>
      <c r="E124" s="43"/>
      <c r="F124" s="221" t="s">
        <v>661</v>
      </c>
      <c r="G124" s="43"/>
      <c r="H124" s="43"/>
      <c r="I124" s="222"/>
      <c r="J124" s="43"/>
      <c r="K124" s="43"/>
      <c r="L124" s="47"/>
      <c r="M124" s="223"/>
      <c r="N124" s="224"/>
      <c r="O124" s="87"/>
      <c r="P124" s="87"/>
      <c r="Q124" s="87"/>
      <c r="R124" s="87"/>
      <c r="S124" s="87"/>
      <c r="T124" s="88"/>
      <c r="U124" s="41"/>
      <c r="V124" s="41"/>
      <c r="W124" s="41"/>
      <c r="X124" s="41"/>
      <c r="Y124" s="41"/>
      <c r="Z124" s="41"/>
      <c r="AA124" s="41"/>
      <c r="AB124" s="41"/>
      <c r="AC124" s="41"/>
      <c r="AD124" s="41"/>
      <c r="AE124" s="41"/>
      <c r="AT124" s="20" t="s">
        <v>150</v>
      </c>
      <c r="AU124" s="20" t="s">
        <v>82</v>
      </c>
    </row>
    <row r="125" s="2" customFormat="1" ht="16.5" customHeight="1">
      <c r="A125" s="41"/>
      <c r="B125" s="42"/>
      <c r="C125" s="207" t="s">
        <v>272</v>
      </c>
      <c r="D125" s="207" t="s">
        <v>143</v>
      </c>
      <c r="E125" s="208" t="s">
        <v>662</v>
      </c>
      <c r="F125" s="209" t="s">
        <v>663</v>
      </c>
      <c r="G125" s="210" t="s">
        <v>507</v>
      </c>
      <c r="H125" s="211">
        <v>3</v>
      </c>
      <c r="I125" s="212"/>
      <c r="J125" s="213">
        <f>ROUND(I125*H125,2)</f>
        <v>0</v>
      </c>
      <c r="K125" s="209" t="s">
        <v>147</v>
      </c>
      <c r="L125" s="47"/>
      <c r="M125" s="214" t="s">
        <v>19</v>
      </c>
      <c r="N125" s="215" t="s">
        <v>43</v>
      </c>
      <c r="O125" s="87"/>
      <c r="P125" s="216">
        <f>O125*H125</f>
        <v>0</v>
      </c>
      <c r="Q125" s="216">
        <v>0.00147</v>
      </c>
      <c r="R125" s="216">
        <f>Q125*H125</f>
        <v>0.0044099999999999999</v>
      </c>
      <c r="S125" s="216">
        <v>0</v>
      </c>
      <c r="T125" s="217">
        <f>S125*H125</f>
        <v>0</v>
      </c>
      <c r="U125" s="41"/>
      <c r="V125" s="41"/>
      <c r="W125" s="41"/>
      <c r="X125" s="41"/>
      <c r="Y125" s="41"/>
      <c r="Z125" s="41"/>
      <c r="AA125" s="41"/>
      <c r="AB125" s="41"/>
      <c r="AC125" s="41"/>
      <c r="AD125" s="41"/>
      <c r="AE125" s="41"/>
      <c r="AR125" s="218" t="s">
        <v>256</v>
      </c>
      <c r="AT125" s="218" t="s">
        <v>143</v>
      </c>
      <c r="AU125" s="218" t="s">
        <v>82</v>
      </c>
      <c r="AY125" s="20" t="s">
        <v>141</v>
      </c>
      <c r="BE125" s="219">
        <f>IF(N125="základní",J125,0)</f>
        <v>0</v>
      </c>
      <c r="BF125" s="219">
        <f>IF(N125="snížená",J125,0)</f>
        <v>0</v>
      </c>
      <c r="BG125" s="219">
        <f>IF(N125="zákl. přenesená",J125,0)</f>
        <v>0</v>
      </c>
      <c r="BH125" s="219">
        <f>IF(N125="sníž. přenesená",J125,0)</f>
        <v>0</v>
      </c>
      <c r="BI125" s="219">
        <f>IF(N125="nulová",J125,0)</f>
        <v>0</v>
      </c>
      <c r="BJ125" s="20" t="s">
        <v>80</v>
      </c>
      <c r="BK125" s="219">
        <f>ROUND(I125*H125,2)</f>
        <v>0</v>
      </c>
      <c r="BL125" s="20" t="s">
        <v>256</v>
      </c>
      <c r="BM125" s="218" t="s">
        <v>326</v>
      </c>
    </row>
    <row r="126" s="2" customFormat="1">
      <c r="A126" s="41"/>
      <c r="B126" s="42"/>
      <c r="C126" s="43"/>
      <c r="D126" s="220" t="s">
        <v>150</v>
      </c>
      <c r="E126" s="43"/>
      <c r="F126" s="221" t="s">
        <v>664</v>
      </c>
      <c r="G126" s="43"/>
      <c r="H126" s="43"/>
      <c r="I126" s="222"/>
      <c r="J126" s="43"/>
      <c r="K126" s="43"/>
      <c r="L126" s="47"/>
      <c r="M126" s="223"/>
      <c r="N126" s="224"/>
      <c r="O126" s="87"/>
      <c r="P126" s="87"/>
      <c r="Q126" s="87"/>
      <c r="R126" s="87"/>
      <c r="S126" s="87"/>
      <c r="T126" s="88"/>
      <c r="U126" s="41"/>
      <c r="V126" s="41"/>
      <c r="W126" s="41"/>
      <c r="X126" s="41"/>
      <c r="Y126" s="41"/>
      <c r="Z126" s="41"/>
      <c r="AA126" s="41"/>
      <c r="AB126" s="41"/>
      <c r="AC126" s="41"/>
      <c r="AD126" s="41"/>
      <c r="AE126" s="41"/>
      <c r="AT126" s="20" t="s">
        <v>150</v>
      </c>
      <c r="AU126" s="20" t="s">
        <v>82</v>
      </c>
    </row>
    <row r="127" s="2" customFormat="1" ht="24.15" customHeight="1">
      <c r="A127" s="41"/>
      <c r="B127" s="42"/>
      <c r="C127" s="207" t="s">
        <v>277</v>
      </c>
      <c r="D127" s="207" t="s">
        <v>143</v>
      </c>
      <c r="E127" s="208" t="s">
        <v>665</v>
      </c>
      <c r="F127" s="209" t="s">
        <v>666</v>
      </c>
      <c r="G127" s="210" t="s">
        <v>209</v>
      </c>
      <c r="H127" s="211">
        <v>0.010999999999999999</v>
      </c>
      <c r="I127" s="212"/>
      <c r="J127" s="213">
        <f>ROUND(I127*H127,2)</f>
        <v>0</v>
      </c>
      <c r="K127" s="209" t="s">
        <v>147</v>
      </c>
      <c r="L127" s="47"/>
      <c r="M127" s="214" t="s">
        <v>19</v>
      </c>
      <c r="N127" s="215" t="s">
        <v>43</v>
      </c>
      <c r="O127" s="87"/>
      <c r="P127" s="216">
        <f>O127*H127</f>
        <v>0</v>
      </c>
      <c r="Q127" s="216">
        <v>0</v>
      </c>
      <c r="R127" s="216">
        <f>Q127*H127</f>
        <v>0</v>
      </c>
      <c r="S127" s="216">
        <v>0</v>
      </c>
      <c r="T127" s="217">
        <f>S127*H127</f>
        <v>0</v>
      </c>
      <c r="U127" s="41"/>
      <c r="V127" s="41"/>
      <c r="W127" s="41"/>
      <c r="X127" s="41"/>
      <c r="Y127" s="41"/>
      <c r="Z127" s="41"/>
      <c r="AA127" s="41"/>
      <c r="AB127" s="41"/>
      <c r="AC127" s="41"/>
      <c r="AD127" s="41"/>
      <c r="AE127" s="41"/>
      <c r="AR127" s="218" t="s">
        <v>256</v>
      </c>
      <c r="AT127" s="218" t="s">
        <v>143</v>
      </c>
      <c r="AU127" s="218" t="s">
        <v>82</v>
      </c>
      <c r="AY127" s="20" t="s">
        <v>141</v>
      </c>
      <c r="BE127" s="219">
        <f>IF(N127="základní",J127,0)</f>
        <v>0</v>
      </c>
      <c r="BF127" s="219">
        <f>IF(N127="snížená",J127,0)</f>
        <v>0</v>
      </c>
      <c r="BG127" s="219">
        <f>IF(N127="zákl. přenesená",J127,0)</f>
        <v>0</v>
      </c>
      <c r="BH127" s="219">
        <f>IF(N127="sníž. přenesená",J127,0)</f>
        <v>0</v>
      </c>
      <c r="BI127" s="219">
        <f>IF(N127="nulová",J127,0)</f>
        <v>0</v>
      </c>
      <c r="BJ127" s="20" t="s">
        <v>80</v>
      </c>
      <c r="BK127" s="219">
        <f>ROUND(I127*H127,2)</f>
        <v>0</v>
      </c>
      <c r="BL127" s="20" t="s">
        <v>256</v>
      </c>
      <c r="BM127" s="218" t="s">
        <v>405</v>
      </c>
    </row>
    <row r="128" s="2" customFormat="1">
      <c r="A128" s="41"/>
      <c r="B128" s="42"/>
      <c r="C128" s="43"/>
      <c r="D128" s="220" t="s">
        <v>150</v>
      </c>
      <c r="E128" s="43"/>
      <c r="F128" s="221" t="s">
        <v>667</v>
      </c>
      <c r="G128" s="43"/>
      <c r="H128" s="43"/>
      <c r="I128" s="222"/>
      <c r="J128" s="43"/>
      <c r="K128" s="43"/>
      <c r="L128" s="47"/>
      <c r="M128" s="223"/>
      <c r="N128" s="224"/>
      <c r="O128" s="87"/>
      <c r="P128" s="87"/>
      <c r="Q128" s="87"/>
      <c r="R128" s="87"/>
      <c r="S128" s="87"/>
      <c r="T128" s="88"/>
      <c r="U128" s="41"/>
      <c r="V128" s="41"/>
      <c r="W128" s="41"/>
      <c r="X128" s="41"/>
      <c r="Y128" s="41"/>
      <c r="Z128" s="41"/>
      <c r="AA128" s="41"/>
      <c r="AB128" s="41"/>
      <c r="AC128" s="41"/>
      <c r="AD128" s="41"/>
      <c r="AE128" s="41"/>
      <c r="AT128" s="20" t="s">
        <v>150</v>
      </c>
      <c r="AU128" s="20" t="s">
        <v>82</v>
      </c>
    </row>
    <row r="129" s="12" customFormat="1" ht="25.92" customHeight="1">
      <c r="A129" s="12"/>
      <c r="B129" s="191"/>
      <c r="C129" s="192"/>
      <c r="D129" s="193" t="s">
        <v>71</v>
      </c>
      <c r="E129" s="194" t="s">
        <v>539</v>
      </c>
      <c r="F129" s="194" t="s">
        <v>540</v>
      </c>
      <c r="G129" s="192"/>
      <c r="H129" s="192"/>
      <c r="I129" s="195"/>
      <c r="J129" s="196">
        <f>BK129</f>
        <v>0</v>
      </c>
      <c r="K129" s="192"/>
      <c r="L129" s="197"/>
      <c r="M129" s="198"/>
      <c r="N129" s="199"/>
      <c r="O129" s="199"/>
      <c r="P129" s="200">
        <f>SUM(P130:P134)</f>
        <v>0</v>
      </c>
      <c r="Q129" s="199"/>
      <c r="R129" s="200">
        <f>SUM(R130:R134)</f>
        <v>0</v>
      </c>
      <c r="S129" s="199"/>
      <c r="T129" s="201">
        <f>SUM(T130:T134)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02" t="s">
        <v>148</v>
      </c>
      <c r="AT129" s="203" t="s">
        <v>71</v>
      </c>
      <c r="AU129" s="203" t="s">
        <v>72</v>
      </c>
      <c r="AY129" s="202" t="s">
        <v>141</v>
      </c>
      <c r="BK129" s="204">
        <f>SUM(BK130:BK134)</f>
        <v>0</v>
      </c>
    </row>
    <row r="130" s="2" customFormat="1" ht="16.5" customHeight="1">
      <c r="A130" s="41"/>
      <c r="B130" s="42"/>
      <c r="C130" s="207" t="s">
        <v>7</v>
      </c>
      <c r="D130" s="207" t="s">
        <v>143</v>
      </c>
      <c r="E130" s="208" t="s">
        <v>668</v>
      </c>
      <c r="F130" s="209" t="s">
        <v>669</v>
      </c>
      <c r="G130" s="210" t="s">
        <v>670</v>
      </c>
      <c r="H130" s="211">
        <v>1</v>
      </c>
      <c r="I130" s="212"/>
      <c r="J130" s="213">
        <f>ROUND(I130*H130,2)</f>
        <v>0</v>
      </c>
      <c r="K130" s="209" t="s">
        <v>19</v>
      </c>
      <c r="L130" s="47"/>
      <c r="M130" s="214" t="s">
        <v>19</v>
      </c>
      <c r="N130" s="215" t="s">
        <v>43</v>
      </c>
      <c r="O130" s="87"/>
      <c r="P130" s="216">
        <f>O130*H130</f>
        <v>0</v>
      </c>
      <c r="Q130" s="216">
        <v>0</v>
      </c>
      <c r="R130" s="216">
        <f>Q130*H130</f>
        <v>0</v>
      </c>
      <c r="S130" s="216">
        <v>0</v>
      </c>
      <c r="T130" s="217">
        <f>S130*H130</f>
        <v>0</v>
      </c>
      <c r="U130" s="41"/>
      <c r="V130" s="41"/>
      <c r="W130" s="41"/>
      <c r="X130" s="41"/>
      <c r="Y130" s="41"/>
      <c r="Z130" s="41"/>
      <c r="AA130" s="41"/>
      <c r="AB130" s="41"/>
      <c r="AC130" s="41"/>
      <c r="AD130" s="41"/>
      <c r="AE130" s="41"/>
      <c r="AR130" s="218" t="s">
        <v>544</v>
      </c>
      <c r="AT130" s="218" t="s">
        <v>143</v>
      </c>
      <c r="AU130" s="218" t="s">
        <v>80</v>
      </c>
      <c r="AY130" s="20" t="s">
        <v>141</v>
      </c>
      <c r="BE130" s="219">
        <f>IF(N130="základní",J130,0)</f>
        <v>0</v>
      </c>
      <c r="BF130" s="219">
        <f>IF(N130="snížená",J130,0)</f>
        <v>0</v>
      </c>
      <c r="BG130" s="219">
        <f>IF(N130="zákl. přenesená",J130,0)</f>
        <v>0</v>
      </c>
      <c r="BH130" s="219">
        <f>IF(N130="sníž. přenesená",J130,0)</f>
        <v>0</v>
      </c>
      <c r="BI130" s="219">
        <f>IF(N130="nulová",J130,0)</f>
        <v>0</v>
      </c>
      <c r="BJ130" s="20" t="s">
        <v>80</v>
      </c>
      <c r="BK130" s="219">
        <f>ROUND(I130*H130,2)</f>
        <v>0</v>
      </c>
      <c r="BL130" s="20" t="s">
        <v>544</v>
      </c>
      <c r="BM130" s="218" t="s">
        <v>422</v>
      </c>
    </row>
    <row r="131" s="2" customFormat="1" ht="16.5" customHeight="1">
      <c r="A131" s="41"/>
      <c r="B131" s="42"/>
      <c r="C131" s="207" t="s">
        <v>286</v>
      </c>
      <c r="D131" s="207" t="s">
        <v>143</v>
      </c>
      <c r="E131" s="208" t="s">
        <v>671</v>
      </c>
      <c r="F131" s="209" t="s">
        <v>672</v>
      </c>
      <c r="G131" s="210" t="s">
        <v>670</v>
      </c>
      <c r="H131" s="211">
        <v>5</v>
      </c>
      <c r="I131" s="212"/>
      <c r="J131" s="213">
        <f>ROUND(I131*H131,2)</f>
        <v>0</v>
      </c>
      <c r="K131" s="209" t="s">
        <v>19</v>
      </c>
      <c r="L131" s="47"/>
      <c r="M131" s="214" t="s">
        <v>19</v>
      </c>
      <c r="N131" s="215" t="s">
        <v>43</v>
      </c>
      <c r="O131" s="87"/>
      <c r="P131" s="216">
        <f>O131*H131</f>
        <v>0</v>
      </c>
      <c r="Q131" s="216">
        <v>0</v>
      </c>
      <c r="R131" s="216">
        <f>Q131*H131</f>
        <v>0</v>
      </c>
      <c r="S131" s="216">
        <v>0</v>
      </c>
      <c r="T131" s="217">
        <f>S131*H131</f>
        <v>0</v>
      </c>
      <c r="U131" s="41"/>
      <c r="V131" s="41"/>
      <c r="W131" s="41"/>
      <c r="X131" s="41"/>
      <c r="Y131" s="41"/>
      <c r="Z131" s="41"/>
      <c r="AA131" s="41"/>
      <c r="AB131" s="41"/>
      <c r="AC131" s="41"/>
      <c r="AD131" s="41"/>
      <c r="AE131" s="41"/>
      <c r="AR131" s="218" t="s">
        <v>544</v>
      </c>
      <c r="AT131" s="218" t="s">
        <v>143</v>
      </c>
      <c r="AU131" s="218" t="s">
        <v>80</v>
      </c>
      <c r="AY131" s="20" t="s">
        <v>141</v>
      </c>
      <c r="BE131" s="219">
        <f>IF(N131="základní",J131,0)</f>
        <v>0</v>
      </c>
      <c r="BF131" s="219">
        <f>IF(N131="snížená",J131,0)</f>
        <v>0</v>
      </c>
      <c r="BG131" s="219">
        <f>IF(N131="zákl. přenesená",J131,0)</f>
        <v>0</v>
      </c>
      <c r="BH131" s="219">
        <f>IF(N131="sníž. přenesená",J131,0)</f>
        <v>0</v>
      </c>
      <c r="BI131" s="219">
        <f>IF(N131="nulová",J131,0)</f>
        <v>0</v>
      </c>
      <c r="BJ131" s="20" t="s">
        <v>80</v>
      </c>
      <c r="BK131" s="219">
        <f>ROUND(I131*H131,2)</f>
        <v>0</v>
      </c>
      <c r="BL131" s="20" t="s">
        <v>544</v>
      </c>
      <c r="BM131" s="218" t="s">
        <v>435</v>
      </c>
    </row>
    <row r="132" s="2" customFormat="1" ht="16.5" customHeight="1">
      <c r="A132" s="41"/>
      <c r="B132" s="42"/>
      <c r="C132" s="207" t="s">
        <v>296</v>
      </c>
      <c r="D132" s="207" t="s">
        <v>143</v>
      </c>
      <c r="E132" s="208" t="s">
        <v>673</v>
      </c>
      <c r="F132" s="209" t="s">
        <v>674</v>
      </c>
      <c r="G132" s="210" t="s">
        <v>670</v>
      </c>
      <c r="H132" s="211">
        <v>10</v>
      </c>
      <c r="I132" s="212"/>
      <c r="J132" s="213">
        <f>ROUND(I132*H132,2)</f>
        <v>0</v>
      </c>
      <c r="K132" s="209" t="s">
        <v>19</v>
      </c>
      <c r="L132" s="47"/>
      <c r="M132" s="214" t="s">
        <v>19</v>
      </c>
      <c r="N132" s="215" t="s">
        <v>43</v>
      </c>
      <c r="O132" s="87"/>
      <c r="P132" s="216">
        <f>O132*H132</f>
        <v>0</v>
      </c>
      <c r="Q132" s="216">
        <v>0</v>
      </c>
      <c r="R132" s="216">
        <f>Q132*H132</f>
        <v>0</v>
      </c>
      <c r="S132" s="216">
        <v>0</v>
      </c>
      <c r="T132" s="217">
        <f>S132*H132</f>
        <v>0</v>
      </c>
      <c r="U132" s="41"/>
      <c r="V132" s="41"/>
      <c r="W132" s="41"/>
      <c r="X132" s="41"/>
      <c r="Y132" s="41"/>
      <c r="Z132" s="41"/>
      <c r="AA132" s="41"/>
      <c r="AB132" s="41"/>
      <c r="AC132" s="41"/>
      <c r="AD132" s="41"/>
      <c r="AE132" s="41"/>
      <c r="AR132" s="218" t="s">
        <v>544</v>
      </c>
      <c r="AT132" s="218" t="s">
        <v>143</v>
      </c>
      <c r="AU132" s="218" t="s">
        <v>80</v>
      </c>
      <c r="AY132" s="20" t="s">
        <v>141</v>
      </c>
      <c r="BE132" s="219">
        <f>IF(N132="základní",J132,0)</f>
        <v>0</v>
      </c>
      <c r="BF132" s="219">
        <f>IF(N132="snížená",J132,0)</f>
        <v>0</v>
      </c>
      <c r="BG132" s="219">
        <f>IF(N132="zákl. přenesená",J132,0)</f>
        <v>0</v>
      </c>
      <c r="BH132" s="219">
        <f>IF(N132="sníž. přenesená",J132,0)</f>
        <v>0</v>
      </c>
      <c r="BI132" s="219">
        <f>IF(N132="nulová",J132,0)</f>
        <v>0</v>
      </c>
      <c r="BJ132" s="20" t="s">
        <v>80</v>
      </c>
      <c r="BK132" s="219">
        <f>ROUND(I132*H132,2)</f>
        <v>0</v>
      </c>
      <c r="BL132" s="20" t="s">
        <v>544</v>
      </c>
      <c r="BM132" s="218" t="s">
        <v>448</v>
      </c>
    </row>
    <row r="133" s="2" customFormat="1" ht="16.5" customHeight="1">
      <c r="A133" s="41"/>
      <c r="B133" s="42"/>
      <c r="C133" s="207" t="s">
        <v>302</v>
      </c>
      <c r="D133" s="207" t="s">
        <v>143</v>
      </c>
      <c r="E133" s="208" t="s">
        <v>675</v>
      </c>
      <c r="F133" s="209" t="s">
        <v>676</v>
      </c>
      <c r="G133" s="210" t="s">
        <v>670</v>
      </c>
      <c r="H133" s="211">
        <v>8</v>
      </c>
      <c r="I133" s="212"/>
      <c r="J133" s="213">
        <f>ROUND(I133*H133,2)</f>
        <v>0</v>
      </c>
      <c r="K133" s="209" t="s">
        <v>19</v>
      </c>
      <c r="L133" s="47"/>
      <c r="M133" s="214" t="s">
        <v>19</v>
      </c>
      <c r="N133" s="215" t="s">
        <v>43</v>
      </c>
      <c r="O133" s="87"/>
      <c r="P133" s="216">
        <f>O133*H133</f>
        <v>0</v>
      </c>
      <c r="Q133" s="216">
        <v>0</v>
      </c>
      <c r="R133" s="216">
        <f>Q133*H133</f>
        <v>0</v>
      </c>
      <c r="S133" s="216">
        <v>0</v>
      </c>
      <c r="T133" s="217">
        <f>S133*H133</f>
        <v>0</v>
      </c>
      <c r="U133" s="41"/>
      <c r="V133" s="41"/>
      <c r="W133" s="41"/>
      <c r="X133" s="41"/>
      <c r="Y133" s="41"/>
      <c r="Z133" s="41"/>
      <c r="AA133" s="41"/>
      <c r="AB133" s="41"/>
      <c r="AC133" s="41"/>
      <c r="AD133" s="41"/>
      <c r="AE133" s="41"/>
      <c r="AR133" s="218" t="s">
        <v>544</v>
      </c>
      <c r="AT133" s="218" t="s">
        <v>143</v>
      </c>
      <c r="AU133" s="218" t="s">
        <v>80</v>
      </c>
      <c r="AY133" s="20" t="s">
        <v>141</v>
      </c>
      <c r="BE133" s="219">
        <f>IF(N133="základní",J133,0)</f>
        <v>0</v>
      </c>
      <c r="BF133" s="219">
        <f>IF(N133="snížená",J133,0)</f>
        <v>0</v>
      </c>
      <c r="BG133" s="219">
        <f>IF(N133="zákl. přenesená",J133,0)</f>
        <v>0</v>
      </c>
      <c r="BH133" s="219">
        <f>IF(N133="sníž. přenesená",J133,0)</f>
        <v>0</v>
      </c>
      <c r="BI133" s="219">
        <f>IF(N133="nulová",J133,0)</f>
        <v>0</v>
      </c>
      <c r="BJ133" s="20" t="s">
        <v>80</v>
      </c>
      <c r="BK133" s="219">
        <f>ROUND(I133*H133,2)</f>
        <v>0</v>
      </c>
      <c r="BL133" s="20" t="s">
        <v>544</v>
      </c>
      <c r="BM133" s="218" t="s">
        <v>459</v>
      </c>
    </row>
    <row r="134" s="2" customFormat="1" ht="16.5" customHeight="1">
      <c r="A134" s="41"/>
      <c r="B134" s="42"/>
      <c r="C134" s="207" t="s">
        <v>307</v>
      </c>
      <c r="D134" s="207" t="s">
        <v>143</v>
      </c>
      <c r="E134" s="208" t="s">
        <v>677</v>
      </c>
      <c r="F134" s="209" t="s">
        <v>678</v>
      </c>
      <c r="G134" s="210" t="s">
        <v>670</v>
      </c>
      <c r="H134" s="211">
        <v>72</v>
      </c>
      <c r="I134" s="212"/>
      <c r="J134" s="213">
        <f>ROUND(I134*H134,2)</f>
        <v>0</v>
      </c>
      <c r="K134" s="209" t="s">
        <v>19</v>
      </c>
      <c r="L134" s="47"/>
      <c r="M134" s="283" t="s">
        <v>19</v>
      </c>
      <c r="N134" s="284" t="s">
        <v>43</v>
      </c>
      <c r="O134" s="281"/>
      <c r="P134" s="285">
        <f>O134*H134</f>
        <v>0</v>
      </c>
      <c r="Q134" s="285">
        <v>0</v>
      </c>
      <c r="R134" s="285">
        <f>Q134*H134</f>
        <v>0</v>
      </c>
      <c r="S134" s="285">
        <v>0</v>
      </c>
      <c r="T134" s="286">
        <f>S134*H134</f>
        <v>0</v>
      </c>
      <c r="U134" s="41"/>
      <c r="V134" s="41"/>
      <c r="W134" s="41"/>
      <c r="X134" s="41"/>
      <c r="Y134" s="41"/>
      <c r="Z134" s="41"/>
      <c r="AA134" s="41"/>
      <c r="AB134" s="41"/>
      <c r="AC134" s="41"/>
      <c r="AD134" s="41"/>
      <c r="AE134" s="41"/>
      <c r="AR134" s="218" t="s">
        <v>544</v>
      </c>
      <c r="AT134" s="218" t="s">
        <v>143</v>
      </c>
      <c r="AU134" s="218" t="s">
        <v>80</v>
      </c>
      <c r="AY134" s="20" t="s">
        <v>141</v>
      </c>
      <c r="BE134" s="219">
        <f>IF(N134="základní",J134,0)</f>
        <v>0</v>
      </c>
      <c r="BF134" s="219">
        <f>IF(N134="snížená",J134,0)</f>
        <v>0</v>
      </c>
      <c r="BG134" s="219">
        <f>IF(N134="zákl. přenesená",J134,0)</f>
        <v>0</v>
      </c>
      <c r="BH134" s="219">
        <f>IF(N134="sníž. přenesená",J134,0)</f>
        <v>0</v>
      </c>
      <c r="BI134" s="219">
        <f>IF(N134="nulová",J134,0)</f>
        <v>0</v>
      </c>
      <c r="BJ134" s="20" t="s">
        <v>80</v>
      </c>
      <c r="BK134" s="219">
        <f>ROUND(I134*H134,2)</f>
        <v>0</v>
      </c>
      <c r="BL134" s="20" t="s">
        <v>544</v>
      </c>
      <c r="BM134" s="218" t="s">
        <v>475</v>
      </c>
    </row>
    <row r="135" s="2" customFormat="1" ht="6.96" customHeight="1">
      <c r="A135" s="41"/>
      <c r="B135" s="62"/>
      <c r="C135" s="63"/>
      <c r="D135" s="63"/>
      <c r="E135" s="63"/>
      <c r="F135" s="63"/>
      <c r="G135" s="63"/>
      <c r="H135" s="63"/>
      <c r="I135" s="63"/>
      <c r="J135" s="63"/>
      <c r="K135" s="63"/>
      <c r="L135" s="47"/>
      <c r="M135" s="41"/>
      <c r="O135" s="41"/>
      <c r="P135" s="41"/>
      <c r="Q135" s="41"/>
      <c r="R135" s="41"/>
      <c r="S135" s="41"/>
      <c r="T135" s="41"/>
      <c r="U135" s="41"/>
      <c r="V135" s="41"/>
      <c r="W135" s="41"/>
      <c r="X135" s="41"/>
      <c r="Y135" s="41"/>
      <c r="Z135" s="41"/>
      <c r="AA135" s="41"/>
      <c r="AB135" s="41"/>
      <c r="AC135" s="41"/>
      <c r="AD135" s="41"/>
      <c r="AE135" s="41"/>
    </row>
  </sheetData>
  <sheetProtection sheet="1" autoFilter="0" formatColumns="0" formatRows="0" objects="1" scenarios="1" spinCount="100000" saltValue="h0QqUqTPsaWBgekDaAoDYX/A7koQeHUWju4/sgmvVnlJF5JLxodgaJVczo3GZHdjGXIqm6HIkVbeYraBMXyTUw==" hashValue="DSnoKwHYsmEReY4Gqia4H88xj1KnnKICDyqHkuGYxh31k5nlCOZSIVyFvpHMKHrrUf/rEJGIFGhSlZ7rspUVQw==" algorithmName="SHA-512" password="CEE1"/>
  <autoFilter ref="C83:K134"/>
  <mergeCells count="9">
    <mergeCell ref="E7:H7"/>
    <mergeCell ref="E9:H9"/>
    <mergeCell ref="E18:H18"/>
    <mergeCell ref="E27:H27"/>
    <mergeCell ref="E48:H48"/>
    <mergeCell ref="E50:H50"/>
    <mergeCell ref="E74:H74"/>
    <mergeCell ref="E76:H76"/>
    <mergeCell ref="L2:V2"/>
  </mergeCells>
  <hyperlinks>
    <hyperlink ref="F88" r:id="rId1" display="https://podminky.urs.cz/item/CS_URS_2024_02/732522001"/>
    <hyperlink ref="F90" r:id="rId2" display="https://podminky.urs.cz/item/CS_URS_2024_02/732421401"/>
    <hyperlink ref="F92" r:id="rId3" display="https://podminky.urs.cz/item/CS_URS_2024_02/732231001"/>
    <hyperlink ref="F94" r:id="rId4" display="https://podminky.urs.cz/item/CS_URS_2024_02/732331778"/>
    <hyperlink ref="F96" r:id="rId5" display="https://podminky.urs.cz/item/CS_URS_2024_02/732330104"/>
    <hyperlink ref="F98" r:id="rId6" display="https://podminky.urs.cz/item/CS_URS_2024_02/998732101"/>
    <hyperlink ref="F101" r:id="rId7" display="https://podminky.urs.cz/item/CS_URS_2024_02/733122225"/>
    <hyperlink ref="F103" r:id="rId8" display="https://podminky.urs.cz/item/CS_URS_2024_02/733122224"/>
    <hyperlink ref="F105" r:id="rId9" display="https://podminky.urs.cz/item/CS_URS_2024_02/733811231"/>
    <hyperlink ref="F107" r:id="rId10" display="https://podminky.urs.cz/item/CS_URS_2024_02/733811252"/>
    <hyperlink ref="F109" r:id="rId11" display="https://podminky.urs.cz/item/CS_URS_2024_02/998733101"/>
    <hyperlink ref="F112" r:id="rId12" display="https://podminky.urs.cz/item/CS_URS_2024_02/734211120"/>
    <hyperlink ref="F114" r:id="rId13" display="https://podminky.urs.cz/item/CS_URS_2024_02/734291123"/>
    <hyperlink ref="F116" r:id="rId14" display="https://podminky.urs.cz/item/CS_URS_2024_02/734291255"/>
    <hyperlink ref="F118" r:id="rId15" display="https://podminky.urs.cz/item/CS_URS_2024_02/734292714"/>
    <hyperlink ref="F120" r:id="rId16" display="https://podminky.urs.cz/item/CS_URS_2024_02/734292715"/>
    <hyperlink ref="F122" r:id="rId17" display="https://podminky.urs.cz/item/CS_URS_2024_02/734411101"/>
    <hyperlink ref="F124" r:id="rId18" display="https://podminky.urs.cz/item/CS_URS_2024_02/734411103"/>
    <hyperlink ref="F126" r:id="rId19" display="https://podminky.urs.cz/item/CS_URS_2024_02/734421102"/>
    <hyperlink ref="F128" r:id="rId20" display="https://podminky.urs.cz/item/CS_URS_2024_02/99873410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2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94</v>
      </c>
    </row>
    <row r="3" s="1" customFormat="1" ht="6.96" customHeight="1">
      <c r="B3" s="131"/>
      <c r="C3" s="132"/>
      <c r="D3" s="132"/>
      <c r="E3" s="132"/>
      <c r="F3" s="132"/>
      <c r="G3" s="132"/>
      <c r="H3" s="132"/>
      <c r="I3" s="132"/>
      <c r="J3" s="132"/>
      <c r="K3" s="132"/>
      <c r="L3" s="23"/>
      <c r="AT3" s="20" t="s">
        <v>82</v>
      </c>
    </row>
    <row r="4" s="1" customFormat="1" ht="24.96" customHeight="1">
      <c r="B4" s="23"/>
      <c r="D4" s="133" t="s">
        <v>98</v>
      </c>
      <c r="L4" s="23"/>
      <c r="M4" s="134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35" t="s">
        <v>16</v>
      </c>
      <c r="L6" s="23"/>
    </row>
    <row r="7" s="1" customFormat="1" ht="16.5" customHeight="1">
      <c r="B7" s="23"/>
      <c r="E7" s="136" t="str">
        <f>'Rekapitulace stavby'!K6</f>
        <v>Úprava areálu - středisko Rudíkov</v>
      </c>
      <c r="F7" s="135"/>
      <c r="G7" s="135"/>
      <c r="H7" s="135"/>
      <c r="L7" s="23"/>
    </row>
    <row r="8" s="2" customFormat="1" ht="12" customHeight="1">
      <c r="A8" s="41"/>
      <c r="B8" s="47"/>
      <c r="C8" s="41"/>
      <c r="D8" s="135" t="s">
        <v>99</v>
      </c>
      <c r="E8" s="41"/>
      <c r="F8" s="41"/>
      <c r="G8" s="41"/>
      <c r="H8" s="41"/>
      <c r="I8" s="41"/>
      <c r="J8" s="41"/>
      <c r="K8" s="41"/>
      <c r="L8" s="137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</row>
    <row r="9" s="2" customFormat="1" ht="16.5" customHeight="1">
      <c r="A9" s="41"/>
      <c r="B9" s="47"/>
      <c r="C9" s="41"/>
      <c r="D9" s="41"/>
      <c r="E9" s="138" t="s">
        <v>679</v>
      </c>
      <c r="F9" s="41"/>
      <c r="G9" s="41"/>
      <c r="H9" s="41"/>
      <c r="I9" s="41"/>
      <c r="J9" s="41"/>
      <c r="K9" s="41"/>
      <c r="L9" s="137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>
      <c r="A10" s="41"/>
      <c r="B10" s="47"/>
      <c r="C10" s="41"/>
      <c r="D10" s="41"/>
      <c r="E10" s="41"/>
      <c r="F10" s="41"/>
      <c r="G10" s="41"/>
      <c r="H10" s="41"/>
      <c r="I10" s="41"/>
      <c r="J10" s="41"/>
      <c r="K10" s="41"/>
      <c r="L10" s="137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2" customHeight="1">
      <c r="A11" s="41"/>
      <c r="B11" s="47"/>
      <c r="C11" s="41"/>
      <c r="D11" s="135" t="s">
        <v>18</v>
      </c>
      <c r="E11" s="41"/>
      <c r="F11" s="139" t="s">
        <v>19</v>
      </c>
      <c r="G11" s="41"/>
      <c r="H11" s="41"/>
      <c r="I11" s="135" t="s">
        <v>20</v>
      </c>
      <c r="J11" s="139" t="s">
        <v>19</v>
      </c>
      <c r="K11" s="41"/>
      <c r="L11" s="137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 ht="12" customHeight="1">
      <c r="A12" s="41"/>
      <c r="B12" s="47"/>
      <c r="C12" s="41"/>
      <c r="D12" s="135" t="s">
        <v>21</v>
      </c>
      <c r="E12" s="41"/>
      <c r="F12" s="139" t="s">
        <v>22</v>
      </c>
      <c r="G12" s="41"/>
      <c r="H12" s="41"/>
      <c r="I12" s="135" t="s">
        <v>23</v>
      </c>
      <c r="J12" s="140" t="str">
        <f>'Rekapitulace stavby'!AN8</f>
        <v>8. 7. 2024</v>
      </c>
      <c r="K12" s="41"/>
      <c r="L12" s="137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0.8" customHeight="1">
      <c r="A13" s="41"/>
      <c r="B13" s="47"/>
      <c r="C13" s="41"/>
      <c r="D13" s="41"/>
      <c r="E13" s="41"/>
      <c r="F13" s="41"/>
      <c r="G13" s="41"/>
      <c r="H13" s="41"/>
      <c r="I13" s="41"/>
      <c r="J13" s="41"/>
      <c r="K13" s="41"/>
      <c r="L13" s="137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35" t="s">
        <v>25</v>
      </c>
      <c r="E14" s="41"/>
      <c r="F14" s="41"/>
      <c r="G14" s="41"/>
      <c r="H14" s="41"/>
      <c r="I14" s="135" t="s">
        <v>26</v>
      </c>
      <c r="J14" s="139" t="s">
        <v>19</v>
      </c>
      <c r="K14" s="41"/>
      <c r="L14" s="137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8" customHeight="1">
      <c r="A15" s="41"/>
      <c r="B15" s="47"/>
      <c r="C15" s="41"/>
      <c r="D15" s="41"/>
      <c r="E15" s="139" t="s">
        <v>27</v>
      </c>
      <c r="F15" s="41"/>
      <c r="G15" s="41"/>
      <c r="H15" s="41"/>
      <c r="I15" s="135" t="s">
        <v>28</v>
      </c>
      <c r="J15" s="139" t="s">
        <v>19</v>
      </c>
      <c r="K15" s="41"/>
      <c r="L15" s="137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6.96" customHeight="1">
      <c r="A16" s="41"/>
      <c r="B16" s="47"/>
      <c r="C16" s="41"/>
      <c r="D16" s="41"/>
      <c r="E16" s="41"/>
      <c r="F16" s="41"/>
      <c r="G16" s="41"/>
      <c r="H16" s="41"/>
      <c r="I16" s="41"/>
      <c r="J16" s="41"/>
      <c r="K16" s="41"/>
      <c r="L16" s="137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2" customHeight="1">
      <c r="A17" s="41"/>
      <c r="B17" s="47"/>
      <c r="C17" s="41"/>
      <c r="D17" s="135" t="s">
        <v>29</v>
      </c>
      <c r="E17" s="41"/>
      <c r="F17" s="41"/>
      <c r="G17" s="41"/>
      <c r="H17" s="41"/>
      <c r="I17" s="135" t="s">
        <v>26</v>
      </c>
      <c r="J17" s="36" t="str">
        <f>'Rekapitulace stavby'!AN13</f>
        <v>Vyplň údaj</v>
      </c>
      <c r="K17" s="41"/>
      <c r="L17" s="137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18" customHeight="1">
      <c r="A18" s="41"/>
      <c r="B18" s="47"/>
      <c r="C18" s="41"/>
      <c r="D18" s="41"/>
      <c r="E18" s="36" t="str">
        <f>'Rekapitulace stavby'!E14</f>
        <v>Vyplň údaj</v>
      </c>
      <c r="F18" s="139"/>
      <c r="G18" s="139"/>
      <c r="H18" s="139"/>
      <c r="I18" s="135" t="s">
        <v>28</v>
      </c>
      <c r="J18" s="36" t="str">
        <f>'Rekapitulace stavby'!AN14</f>
        <v>Vyplň údaj</v>
      </c>
      <c r="K18" s="41"/>
      <c r="L18" s="137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6.96" customHeight="1">
      <c r="A19" s="41"/>
      <c r="B19" s="47"/>
      <c r="C19" s="41"/>
      <c r="D19" s="41"/>
      <c r="E19" s="41"/>
      <c r="F19" s="41"/>
      <c r="G19" s="41"/>
      <c r="H19" s="41"/>
      <c r="I19" s="41"/>
      <c r="J19" s="41"/>
      <c r="K19" s="41"/>
      <c r="L19" s="137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2" customHeight="1">
      <c r="A20" s="41"/>
      <c r="B20" s="47"/>
      <c r="C20" s="41"/>
      <c r="D20" s="135" t="s">
        <v>31</v>
      </c>
      <c r="E20" s="41"/>
      <c r="F20" s="41"/>
      <c r="G20" s="41"/>
      <c r="H20" s="41"/>
      <c r="I20" s="135" t="s">
        <v>26</v>
      </c>
      <c r="J20" s="139" t="s">
        <v>19</v>
      </c>
      <c r="K20" s="41"/>
      <c r="L20" s="137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18" customHeight="1">
      <c r="A21" s="41"/>
      <c r="B21" s="47"/>
      <c r="C21" s="41"/>
      <c r="D21" s="41"/>
      <c r="E21" s="139" t="s">
        <v>32</v>
      </c>
      <c r="F21" s="41"/>
      <c r="G21" s="41"/>
      <c r="H21" s="41"/>
      <c r="I21" s="135" t="s">
        <v>28</v>
      </c>
      <c r="J21" s="139" t="s">
        <v>19</v>
      </c>
      <c r="K21" s="41"/>
      <c r="L21" s="137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6.96" customHeight="1">
      <c r="A22" s="41"/>
      <c r="B22" s="47"/>
      <c r="C22" s="41"/>
      <c r="D22" s="41"/>
      <c r="E22" s="41"/>
      <c r="F22" s="41"/>
      <c r="G22" s="41"/>
      <c r="H22" s="41"/>
      <c r="I22" s="41"/>
      <c r="J22" s="41"/>
      <c r="K22" s="41"/>
      <c r="L22" s="137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2" customHeight="1">
      <c r="A23" s="41"/>
      <c r="B23" s="47"/>
      <c r="C23" s="41"/>
      <c r="D23" s="135" t="s">
        <v>34</v>
      </c>
      <c r="E23" s="41"/>
      <c r="F23" s="41"/>
      <c r="G23" s="41"/>
      <c r="H23" s="41"/>
      <c r="I23" s="135" t="s">
        <v>26</v>
      </c>
      <c r="J23" s="139" t="s">
        <v>19</v>
      </c>
      <c r="K23" s="41"/>
      <c r="L23" s="137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18" customHeight="1">
      <c r="A24" s="41"/>
      <c r="B24" s="47"/>
      <c r="C24" s="41"/>
      <c r="D24" s="41"/>
      <c r="E24" s="139" t="s">
        <v>597</v>
      </c>
      <c r="F24" s="41"/>
      <c r="G24" s="41"/>
      <c r="H24" s="41"/>
      <c r="I24" s="135" t="s">
        <v>28</v>
      </c>
      <c r="J24" s="139" t="s">
        <v>19</v>
      </c>
      <c r="K24" s="41"/>
      <c r="L24" s="137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6.96" customHeight="1">
      <c r="A25" s="41"/>
      <c r="B25" s="47"/>
      <c r="C25" s="41"/>
      <c r="D25" s="41"/>
      <c r="E25" s="41"/>
      <c r="F25" s="41"/>
      <c r="G25" s="41"/>
      <c r="H25" s="41"/>
      <c r="I25" s="41"/>
      <c r="J25" s="41"/>
      <c r="K25" s="41"/>
      <c r="L25" s="137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2" customHeight="1">
      <c r="A26" s="41"/>
      <c r="B26" s="47"/>
      <c r="C26" s="41"/>
      <c r="D26" s="135" t="s">
        <v>36</v>
      </c>
      <c r="E26" s="41"/>
      <c r="F26" s="41"/>
      <c r="G26" s="41"/>
      <c r="H26" s="41"/>
      <c r="I26" s="41"/>
      <c r="J26" s="41"/>
      <c r="K26" s="41"/>
      <c r="L26" s="137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8" customFormat="1" ht="16.5" customHeight="1">
      <c r="A27" s="141"/>
      <c r="B27" s="142"/>
      <c r="C27" s="141"/>
      <c r="D27" s="141"/>
      <c r="E27" s="143" t="s">
        <v>19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41"/>
      <c r="B28" s="47"/>
      <c r="C28" s="41"/>
      <c r="D28" s="41"/>
      <c r="E28" s="41"/>
      <c r="F28" s="41"/>
      <c r="G28" s="41"/>
      <c r="H28" s="41"/>
      <c r="I28" s="41"/>
      <c r="J28" s="41"/>
      <c r="K28" s="41"/>
      <c r="L28" s="137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2" customFormat="1" ht="6.96" customHeight="1">
      <c r="A29" s="41"/>
      <c r="B29" s="47"/>
      <c r="C29" s="41"/>
      <c r="D29" s="145"/>
      <c r="E29" s="145"/>
      <c r="F29" s="145"/>
      <c r="G29" s="145"/>
      <c r="H29" s="145"/>
      <c r="I29" s="145"/>
      <c r="J29" s="145"/>
      <c r="K29" s="145"/>
      <c r="L29" s="137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</row>
    <row r="30" s="2" customFormat="1" ht="25.44" customHeight="1">
      <c r="A30" s="41"/>
      <c r="B30" s="47"/>
      <c r="C30" s="41"/>
      <c r="D30" s="146" t="s">
        <v>38</v>
      </c>
      <c r="E30" s="41"/>
      <c r="F30" s="41"/>
      <c r="G30" s="41"/>
      <c r="H30" s="41"/>
      <c r="I30" s="41"/>
      <c r="J30" s="147">
        <f>ROUND(J84, 2)</f>
        <v>0</v>
      </c>
      <c r="K30" s="41"/>
      <c r="L30" s="137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45"/>
      <c r="E31" s="145"/>
      <c r="F31" s="145"/>
      <c r="G31" s="145"/>
      <c r="H31" s="145"/>
      <c r="I31" s="145"/>
      <c r="J31" s="145"/>
      <c r="K31" s="145"/>
      <c r="L31" s="137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14.4" customHeight="1">
      <c r="A32" s="41"/>
      <c r="B32" s="47"/>
      <c r="C32" s="41"/>
      <c r="D32" s="41"/>
      <c r="E32" s="41"/>
      <c r="F32" s="148" t="s">
        <v>40</v>
      </c>
      <c r="G32" s="41"/>
      <c r="H32" s="41"/>
      <c r="I32" s="148" t="s">
        <v>39</v>
      </c>
      <c r="J32" s="148" t="s">
        <v>41</v>
      </c>
      <c r="K32" s="41"/>
      <c r="L32" s="137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14.4" customHeight="1">
      <c r="A33" s="41"/>
      <c r="B33" s="47"/>
      <c r="C33" s="41"/>
      <c r="D33" s="149" t="s">
        <v>42</v>
      </c>
      <c r="E33" s="135" t="s">
        <v>43</v>
      </c>
      <c r="F33" s="150">
        <f>ROUND((SUM(BE84:BE141)),  2)</f>
        <v>0</v>
      </c>
      <c r="G33" s="41"/>
      <c r="H33" s="41"/>
      <c r="I33" s="151">
        <v>0.20999999999999999</v>
      </c>
      <c r="J33" s="150">
        <f>ROUND(((SUM(BE84:BE141))*I33),  2)</f>
        <v>0</v>
      </c>
      <c r="K33" s="41"/>
      <c r="L33" s="137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135" t="s">
        <v>44</v>
      </c>
      <c r="F34" s="150">
        <f>ROUND((SUM(BF84:BF141)),  2)</f>
        <v>0</v>
      </c>
      <c r="G34" s="41"/>
      <c r="H34" s="41"/>
      <c r="I34" s="151">
        <v>0.12</v>
      </c>
      <c r="J34" s="150">
        <f>ROUND(((SUM(BF84:BF141))*I34),  2)</f>
        <v>0</v>
      </c>
      <c r="K34" s="41"/>
      <c r="L34" s="137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hidden="1" s="2" customFormat="1" ht="14.4" customHeight="1">
      <c r="A35" s="41"/>
      <c r="B35" s="47"/>
      <c r="C35" s="41"/>
      <c r="D35" s="41"/>
      <c r="E35" s="135" t="s">
        <v>45</v>
      </c>
      <c r="F35" s="150">
        <f>ROUND((SUM(BG84:BG141)),  2)</f>
        <v>0</v>
      </c>
      <c r="G35" s="41"/>
      <c r="H35" s="41"/>
      <c r="I35" s="151">
        <v>0.20999999999999999</v>
      </c>
      <c r="J35" s="150">
        <f>0</f>
        <v>0</v>
      </c>
      <c r="K35" s="41"/>
      <c r="L35" s="137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hidden="1" s="2" customFormat="1" ht="14.4" customHeight="1">
      <c r="A36" s="41"/>
      <c r="B36" s="47"/>
      <c r="C36" s="41"/>
      <c r="D36" s="41"/>
      <c r="E36" s="135" t="s">
        <v>46</v>
      </c>
      <c r="F36" s="150">
        <f>ROUND((SUM(BH84:BH141)),  2)</f>
        <v>0</v>
      </c>
      <c r="G36" s="41"/>
      <c r="H36" s="41"/>
      <c r="I36" s="151">
        <v>0.12</v>
      </c>
      <c r="J36" s="150">
        <f>0</f>
        <v>0</v>
      </c>
      <c r="K36" s="41"/>
      <c r="L36" s="137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35" t="s">
        <v>47</v>
      </c>
      <c r="F37" s="150">
        <f>ROUND((SUM(BI84:BI141)),  2)</f>
        <v>0</v>
      </c>
      <c r="G37" s="41"/>
      <c r="H37" s="41"/>
      <c r="I37" s="151">
        <v>0</v>
      </c>
      <c r="J37" s="150">
        <f>0</f>
        <v>0</v>
      </c>
      <c r="K37" s="41"/>
      <c r="L37" s="137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s="2" customFormat="1" ht="6.96" customHeight="1">
      <c r="A38" s="41"/>
      <c r="B38" s="47"/>
      <c r="C38" s="41"/>
      <c r="D38" s="41"/>
      <c r="E38" s="41"/>
      <c r="F38" s="41"/>
      <c r="G38" s="41"/>
      <c r="H38" s="41"/>
      <c r="I38" s="41"/>
      <c r="J38" s="41"/>
      <c r="K38" s="41"/>
      <c r="L38" s="137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s="2" customFormat="1" ht="25.44" customHeight="1">
      <c r="A39" s="41"/>
      <c r="B39" s="47"/>
      <c r="C39" s="152"/>
      <c r="D39" s="153" t="s">
        <v>48</v>
      </c>
      <c r="E39" s="154"/>
      <c r="F39" s="154"/>
      <c r="G39" s="155" t="s">
        <v>49</v>
      </c>
      <c r="H39" s="156" t="s">
        <v>50</v>
      </c>
      <c r="I39" s="154"/>
      <c r="J39" s="157">
        <f>SUM(J30:J37)</f>
        <v>0</v>
      </c>
      <c r="K39" s="158"/>
      <c r="L39" s="137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14.4" customHeight="1">
      <c r="A40" s="41"/>
      <c r="B40" s="159"/>
      <c r="C40" s="160"/>
      <c r="D40" s="160"/>
      <c r="E40" s="160"/>
      <c r="F40" s="160"/>
      <c r="G40" s="160"/>
      <c r="H40" s="160"/>
      <c r="I40" s="160"/>
      <c r="J40" s="160"/>
      <c r="K40" s="160"/>
      <c r="L40" s="137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4" s="2" customFormat="1" ht="6.96" customHeight="1">
      <c r="A44" s="41"/>
      <c r="B44" s="161"/>
      <c r="C44" s="162"/>
      <c r="D44" s="162"/>
      <c r="E44" s="162"/>
      <c r="F44" s="162"/>
      <c r="G44" s="162"/>
      <c r="H44" s="162"/>
      <c r="I44" s="162"/>
      <c r="J44" s="162"/>
      <c r="K44" s="162"/>
      <c r="L44" s="137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</row>
    <row r="45" s="2" customFormat="1" ht="24.96" customHeight="1">
      <c r="A45" s="41"/>
      <c r="B45" s="42"/>
      <c r="C45" s="26" t="s">
        <v>101</v>
      </c>
      <c r="D45" s="43"/>
      <c r="E45" s="43"/>
      <c r="F45" s="43"/>
      <c r="G45" s="43"/>
      <c r="H45" s="43"/>
      <c r="I45" s="43"/>
      <c r="J45" s="43"/>
      <c r="K45" s="43"/>
      <c r="L45" s="137"/>
      <c r="S45" s="41"/>
      <c r="T45" s="41"/>
      <c r="U45" s="41"/>
      <c r="V45" s="41"/>
      <c r="W45" s="41"/>
      <c r="X45" s="41"/>
      <c r="Y45" s="41"/>
      <c r="Z45" s="41"/>
      <c r="AA45" s="41"/>
      <c r="AB45" s="41"/>
      <c r="AC45" s="41"/>
      <c r="AD45" s="41"/>
      <c r="AE45" s="41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137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12" customHeight="1">
      <c r="A47" s="41"/>
      <c r="B47" s="42"/>
      <c r="C47" s="35" t="s">
        <v>16</v>
      </c>
      <c r="D47" s="43"/>
      <c r="E47" s="43"/>
      <c r="F47" s="43"/>
      <c r="G47" s="43"/>
      <c r="H47" s="43"/>
      <c r="I47" s="43"/>
      <c r="J47" s="43"/>
      <c r="K47" s="43"/>
      <c r="L47" s="137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16.5" customHeight="1">
      <c r="A48" s="41"/>
      <c r="B48" s="42"/>
      <c r="C48" s="43"/>
      <c r="D48" s="43"/>
      <c r="E48" s="163" t="str">
        <f>E7</f>
        <v>Úprava areálu - středisko Rudíkov</v>
      </c>
      <c r="F48" s="35"/>
      <c r="G48" s="35"/>
      <c r="H48" s="35"/>
      <c r="I48" s="43"/>
      <c r="J48" s="43"/>
      <c r="K48" s="43"/>
      <c r="L48" s="137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99</v>
      </c>
      <c r="D49" s="43"/>
      <c r="E49" s="43"/>
      <c r="F49" s="43"/>
      <c r="G49" s="43"/>
      <c r="H49" s="43"/>
      <c r="I49" s="43"/>
      <c r="J49" s="43"/>
      <c r="K49" s="43"/>
      <c r="L49" s="137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72" t="str">
        <f>E9</f>
        <v>05 - VZD</v>
      </c>
      <c r="F50" s="43"/>
      <c r="G50" s="43"/>
      <c r="H50" s="43"/>
      <c r="I50" s="43"/>
      <c r="J50" s="43"/>
      <c r="K50" s="43"/>
      <c r="L50" s="137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2" customFormat="1" ht="6.96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137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</row>
    <row r="52" s="2" customFormat="1" ht="12" customHeight="1">
      <c r="A52" s="41"/>
      <c r="B52" s="42"/>
      <c r="C52" s="35" t="s">
        <v>21</v>
      </c>
      <c r="D52" s="43"/>
      <c r="E52" s="43"/>
      <c r="F52" s="30" t="str">
        <f>F12</f>
        <v>Rudíkov</v>
      </c>
      <c r="G52" s="43"/>
      <c r="H52" s="43"/>
      <c r="I52" s="35" t="s">
        <v>23</v>
      </c>
      <c r="J52" s="75" t="str">
        <f>IF(J12="","",J12)</f>
        <v>8. 7. 2024</v>
      </c>
      <c r="K52" s="43"/>
      <c r="L52" s="137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6.96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137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25.65" customHeight="1">
      <c r="A54" s="41"/>
      <c r="B54" s="42"/>
      <c r="C54" s="35" t="s">
        <v>25</v>
      </c>
      <c r="D54" s="43"/>
      <c r="E54" s="43"/>
      <c r="F54" s="30" t="str">
        <f>E15</f>
        <v>KSÚSV, př.org., Kosovská 1122/16, Jihlava 58601</v>
      </c>
      <c r="G54" s="43"/>
      <c r="H54" s="43"/>
      <c r="I54" s="35" t="s">
        <v>31</v>
      </c>
      <c r="J54" s="39" t="str">
        <f>E21</f>
        <v>Obchodní projekt Jihlůava, spol.s r.o.</v>
      </c>
      <c r="K54" s="43"/>
      <c r="L54" s="137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15.15" customHeight="1">
      <c r="A55" s="41"/>
      <c r="B55" s="42"/>
      <c r="C55" s="35" t="s">
        <v>29</v>
      </c>
      <c r="D55" s="43"/>
      <c r="E55" s="43"/>
      <c r="F55" s="30" t="str">
        <f>IF(E18="","",E18)</f>
        <v>Vyplň údaj</v>
      </c>
      <c r="G55" s="43"/>
      <c r="H55" s="43"/>
      <c r="I55" s="35" t="s">
        <v>34</v>
      </c>
      <c r="J55" s="39" t="str">
        <f>E24</f>
        <v>Ing.Jiří Jánský</v>
      </c>
      <c r="K55" s="43"/>
      <c r="L55" s="137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0.32" customHeight="1">
      <c r="A56" s="41"/>
      <c r="B56" s="42"/>
      <c r="C56" s="43"/>
      <c r="D56" s="43"/>
      <c r="E56" s="43"/>
      <c r="F56" s="43"/>
      <c r="G56" s="43"/>
      <c r="H56" s="43"/>
      <c r="I56" s="43"/>
      <c r="J56" s="43"/>
      <c r="K56" s="43"/>
      <c r="L56" s="137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29.28" customHeight="1">
      <c r="A57" s="41"/>
      <c r="B57" s="42"/>
      <c r="C57" s="164" t="s">
        <v>102</v>
      </c>
      <c r="D57" s="165"/>
      <c r="E57" s="165"/>
      <c r="F57" s="165"/>
      <c r="G57" s="165"/>
      <c r="H57" s="165"/>
      <c r="I57" s="165"/>
      <c r="J57" s="166" t="s">
        <v>103</v>
      </c>
      <c r="K57" s="165"/>
      <c r="L57" s="137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0.32" customHeight="1">
      <c r="A58" s="41"/>
      <c r="B58" s="42"/>
      <c r="C58" s="43"/>
      <c r="D58" s="43"/>
      <c r="E58" s="43"/>
      <c r="F58" s="43"/>
      <c r="G58" s="43"/>
      <c r="H58" s="43"/>
      <c r="I58" s="43"/>
      <c r="J58" s="43"/>
      <c r="K58" s="43"/>
      <c r="L58" s="137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22.8" customHeight="1">
      <c r="A59" s="41"/>
      <c r="B59" s="42"/>
      <c r="C59" s="167" t="s">
        <v>70</v>
      </c>
      <c r="D59" s="43"/>
      <c r="E59" s="43"/>
      <c r="F59" s="43"/>
      <c r="G59" s="43"/>
      <c r="H59" s="43"/>
      <c r="I59" s="43"/>
      <c r="J59" s="105">
        <f>J84</f>
        <v>0</v>
      </c>
      <c r="K59" s="43"/>
      <c r="L59" s="137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U59" s="20" t="s">
        <v>104</v>
      </c>
    </row>
    <row r="60" s="9" customFormat="1" ht="24.96" customHeight="1">
      <c r="A60" s="9"/>
      <c r="B60" s="168"/>
      <c r="C60" s="169"/>
      <c r="D60" s="170" t="s">
        <v>680</v>
      </c>
      <c r="E60" s="171"/>
      <c r="F60" s="171"/>
      <c r="G60" s="171"/>
      <c r="H60" s="171"/>
      <c r="I60" s="171"/>
      <c r="J60" s="172">
        <f>J85</f>
        <v>0</v>
      </c>
      <c r="K60" s="169"/>
      <c r="L60" s="173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4"/>
      <c r="C61" s="175"/>
      <c r="D61" s="176" t="s">
        <v>681</v>
      </c>
      <c r="E61" s="177"/>
      <c r="F61" s="177"/>
      <c r="G61" s="177"/>
      <c r="H61" s="177"/>
      <c r="I61" s="177"/>
      <c r="J61" s="178">
        <f>J86</f>
        <v>0</v>
      </c>
      <c r="K61" s="175"/>
      <c r="L61" s="179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4"/>
      <c r="C62" s="175"/>
      <c r="D62" s="176" t="s">
        <v>682</v>
      </c>
      <c r="E62" s="177"/>
      <c r="F62" s="177"/>
      <c r="G62" s="177"/>
      <c r="H62" s="177"/>
      <c r="I62" s="177"/>
      <c r="J62" s="178">
        <f>J124</f>
        <v>0</v>
      </c>
      <c r="K62" s="175"/>
      <c r="L62" s="179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4"/>
      <c r="C63" s="175"/>
      <c r="D63" s="176" t="s">
        <v>683</v>
      </c>
      <c r="E63" s="177"/>
      <c r="F63" s="177"/>
      <c r="G63" s="177"/>
      <c r="H63" s="177"/>
      <c r="I63" s="177"/>
      <c r="J63" s="178">
        <f>J129</f>
        <v>0</v>
      </c>
      <c r="K63" s="175"/>
      <c r="L63" s="179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9" customFormat="1" ht="24.96" customHeight="1">
      <c r="A64" s="9"/>
      <c r="B64" s="168"/>
      <c r="C64" s="169"/>
      <c r="D64" s="170" t="s">
        <v>684</v>
      </c>
      <c r="E64" s="171"/>
      <c r="F64" s="171"/>
      <c r="G64" s="171"/>
      <c r="H64" s="171"/>
      <c r="I64" s="171"/>
      <c r="J64" s="172">
        <f>J136</f>
        <v>0</v>
      </c>
      <c r="K64" s="169"/>
      <c r="L64" s="173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2" customFormat="1" ht="21.84" customHeight="1">
      <c r="A65" s="41"/>
      <c r="B65" s="42"/>
      <c r="C65" s="43"/>
      <c r="D65" s="43"/>
      <c r="E65" s="43"/>
      <c r="F65" s="43"/>
      <c r="G65" s="43"/>
      <c r="H65" s="43"/>
      <c r="I65" s="43"/>
      <c r="J65" s="43"/>
      <c r="K65" s="43"/>
      <c r="L65" s="137"/>
      <c r="S65" s="41"/>
      <c r="T65" s="41"/>
      <c r="U65" s="41"/>
      <c r="V65" s="41"/>
      <c r="W65" s="41"/>
      <c r="X65" s="41"/>
      <c r="Y65" s="41"/>
      <c r="Z65" s="41"/>
      <c r="AA65" s="41"/>
      <c r="AB65" s="41"/>
      <c r="AC65" s="41"/>
      <c r="AD65" s="41"/>
      <c r="AE65" s="41"/>
    </row>
    <row r="66" s="2" customFormat="1" ht="6.96" customHeight="1">
      <c r="A66" s="41"/>
      <c r="B66" s="62"/>
      <c r="C66" s="63"/>
      <c r="D66" s="63"/>
      <c r="E66" s="63"/>
      <c r="F66" s="63"/>
      <c r="G66" s="63"/>
      <c r="H66" s="63"/>
      <c r="I66" s="63"/>
      <c r="J66" s="63"/>
      <c r="K66" s="63"/>
      <c r="L66" s="137"/>
      <c r="S66" s="41"/>
      <c r="T66" s="41"/>
      <c r="U66" s="41"/>
      <c r="V66" s="41"/>
      <c r="W66" s="41"/>
      <c r="X66" s="41"/>
      <c r="Y66" s="41"/>
      <c r="Z66" s="41"/>
      <c r="AA66" s="41"/>
      <c r="AB66" s="41"/>
      <c r="AC66" s="41"/>
      <c r="AD66" s="41"/>
      <c r="AE66" s="41"/>
    </row>
    <row r="70" s="2" customFormat="1" ht="6.96" customHeight="1">
      <c r="A70" s="41"/>
      <c r="B70" s="64"/>
      <c r="C70" s="65"/>
      <c r="D70" s="65"/>
      <c r="E70" s="65"/>
      <c r="F70" s="65"/>
      <c r="G70" s="65"/>
      <c r="H70" s="65"/>
      <c r="I70" s="65"/>
      <c r="J70" s="65"/>
      <c r="K70" s="65"/>
      <c r="L70" s="137"/>
      <c r="S70" s="41"/>
      <c r="T70" s="41"/>
      <c r="U70" s="41"/>
      <c r="V70" s="41"/>
      <c r="W70" s="41"/>
      <c r="X70" s="41"/>
      <c r="Y70" s="41"/>
      <c r="Z70" s="41"/>
      <c r="AA70" s="41"/>
      <c r="AB70" s="41"/>
      <c r="AC70" s="41"/>
      <c r="AD70" s="41"/>
      <c r="AE70" s="41"/>
    </row>
    <row r="71" s="2" customFormat="1" ht="24.96" customHeight="1">
      <c r="A71" s="41"/>
      <c r="B71" s="42"/>
      <c r="C71" s="26" t="s">
        <v>126</v>
      </c>
      <c r="D71" s="43"/>
      <c r="E71" s="43"/>
      <c r="F71" s="43"/>
      <c r="G71" s="43"/>
      <c r="H71" s="43"/>
      <c r="I71" s="43"/>
      <c r="J71" s="43"/>
      <c r="K71" s="43"/>
      <c r="L71" s="137"/>
      <c r="S71" s="41"/>
      <c r="T71" s="41"/>
      <c r="U71" s="41"/>
      <c r="V71" s="41"/>
      <c r="W71" s="41"/>
      <c r="X71" s="41"/>
      <c r="Y71" s="41"/>
      <c r="Z71" s="41"/>
      <c r="AA71" s="41"/>
      <c r="AB71" s="41"/>
      <c r="AC71" s="41"/>
      <c r="AD71" s="41"/>
      <c r="AE71" s="41"/>
    </row>
    <row r="72" s="2" customFormat="1" ht="6.96" customHeight="1">
      <c r="A72" s="41"/>
      <c r="B72" s="42"/>
      <c r="C72" s="43"/>
      <c r="D72" s="43"/>
      <c r="E72" s="43"/>
      <c r="F72" s="43"/>
      <c r="G72" s="43"/>
      <c r="H72" s="43"/>
      <c r="I72" s="43"/>
      <c r="J72" s="43"/>
      <c r="K72" s="43"/>
      <c r="L72" s="137"/>
      <c r="S72" s="41"/>
      <c r="T72" s="41"/>
      <c r="U72" s="41"/>
      <c r="V72" s="41"/>
      <c r="W72" s="41"/>
      <c r="X72" s="41"/>
      <c r="Y72" s="41"/>
      <c r="Z72" s="41"/>
      <c r="AA72" s="41"/>
      <c r="AB72" s="41"/>
      <c r="AC72" s="41"/>
      <c r="AD72" s="41"/>
      <c r="AE72" s="41"/>
    </row>
    <row r="73" s="2" customFormat="1" ht="12" customHeight="1">
      <c r="A73" s="41"/>
      <c r="B73" s="42"/>
      <c r="C73" s="35" t="s">
        <v>16</v>
      </c>
      <c r="D73" s="43"/>
      <c r="E73" s="43"/>
      <c r="F73" s="43"/>
      <c r="G73" s="43"/>
      <c r="H73" s="43"/>
      <c r="I73" s="43"/>
      <c r="J73" s="43"/>
      <c r="K73" s="43"/>
      <c r="L73" s="137"/>
      <c r="S73" s="41"/>
      <c r="T73" s="41"/>
      <c r="U73" s="41"/>
      <c r="V73" s="41"/>
      <c r="W73" s="41"/>
      <c r="X73" s="41"/>
      <c r="Y73" s="41"/>
      <c r="Z73" s="41"/>
      <c r="AA73" s="41"/>
      <c r="AB73" s="41"/>
      <c r="AC73" s="41"/>
      <c r="AD73" s="41"/>
      <c r="AE73" s="41"/>
    </row>
    <row r="74" s="2" customFormat="1" ht="16.5" customHeight="1">
      <c r="A74" s="41"/>
      <c r="B74" s="42"/>
      <c r="C74" s="43"/>
      <c r="D74" s="43"/>
      <c r="E74" s="163" t="str">
        <f>E7</f>
        <v>Úprava areálu - středisko Rudíkov</v>
      </c>
      <c r="F74" s="35"/>
      <c r="G74" s="35"/>
      <c r="H74" s="35"/>
      <c r="I74" s="43"/>
      <c r="J74" s="43"/>
      <c r="K74" s="43"/>
      <c r="L74" s="137"/>
      <c r="S74" s="41"/>
      <c r="T74" s="41"/>
      <c r="U74" s="41"/>
      <c r="V74" s="41"/>
      <c r="W74" s="41"/>
      <c r="X74" s="41"/>
      <c r="Y74" s="41"/>
      <c r="Z74" s="41"/>
      <c r="AA74" s="41"/>
      <c r="AB74" s="41"/>
      <c r="AC74" s="41"/>
      <c r="AD74" s="41"/>
      <c r="AE74" s="41"/>
    </row>
    <row r="75" s="2" customFormat="1" ht="12" customHeight="1">
      <c r="A75" s="41"/>
      <c r="B75" s="42"/>
      <c r="C75" s="35" t="s">
        <v>99</v>
      </c>
      <c r="D75" s="43"/>
      <c r="E75" s="43"/>
      <c r="F75" s="43"/>
      <c r="G75" s="43"/>
      <c r="H75" s="43"/>
      <c r="I75" s="43"/>
      <c r="J75" s="43"/>
      <c r="K75" s="43"/>
      <c r="L75" s="137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</row>
    <row r="76" s="2" customFormat="1" ht="16.5" customHeight="1">
      <c r="A76" s="41"/>
      <c r="B76" s="42"/>
      <c r="C76" s="43"/>
      <c r="D76" s="43"/>
      <c r="E76" s="72" t="str">
        <f>E9</f>
        <v>05 - VZD</v>
      </c>
      <c r="F76" s="43"/>
      <c r="G76" s="43"/>
      <c r="H76" s="43"/>
      <c r="I76" s="43"/>
      <c r="J76" s="43"/>
      <c r="K76" s="43"/>
      <c r="L76" s="137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77" s="2" customFormat="1" ht="6.96" customHeight="1">
      <c r="A77" s="41"/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137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78" s="2" customFormat="1" ht="12" customHeight="1">
      <c r="A78" s="41"/>
      <c r="B78" s="42"/>
      <c r="C78" s="35" t="s">
        <v>21</v>
      </c>
      <c r="D78" s="43"/>
      <c r="E78" s="43"/>
      <c r="F78" s="30" t="str">
        <f>F12</f>
        <v>Rudíkov</v>
      </c>
      <c r="G78" s="43"/>
      <c r="H78" s="43"/>
      <c r="I78" s="35" t="s">
        <v>23</v>
      </c>
      <c r="J78" s="75" t="str">
        <f>IF(J12="","",J12)</f>
        <v>8. 7. 2024</v>
      </c>
      <c r="K78" s="43"/>
      <c r="L78" s="137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79" s="2" customFormat="1" ht="6.96" customHeight="1">
      <c r="A79" s="41"/>
      <c r="B79" s="42"/>
      <c r="C79" s="43"/>
      <c r="D79" s="43"/>
      <c r="E79" s="43"/>
      <c r="F79" s="43"/>
      <c r="G79" s="43"/>
      <c r="H79" s="43"/>
      <c r="I79" s="43"/>
      <c r="J79" s="43"/>
      <c r="K79" s="43"/>
      <c r="L79" s="137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2" customFormat="1" ht="25.65" customHeight="1">
      <c r="A80" s="41"/>
      <c r="B80" s="42"/>
      <c r="C80" s="35" t="s">
        <v>25</v>
      </c>
      <c r="D80" s="43"/>
      <c r="E80" s="43"/>
      <c r="F80" s="30" t="str">
        <f>E15</f>
        <v>KSÚSV, př.org., Kosovská 1122/16, Jihlava 58601</v>
      </c>
      <c r="G80" s="43"/>
      <c r="H80" s="43"/>
      <c r="I80" s="35" t="s">
        <v>31</v>
      </c>
      <c r="J80" s="39" t="str">
        <f>E21</f>
        <v>Obchodní projekt Jihlůava, spol.s r.o.</v>
      </c>
      <c r="K80" s="43"/>
      <c r="L80" s="137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</row>
    <row r="81" s="2" customFormat="1" ht="15.15" customHeight="1">
      <c r="A81" s="41"/>
      <c r="B81" s="42"/>
      <c r="C81" s="35" t="s">
        <v>29</v>
      </c>
      <c r="D81" s="43"/>
      <c r="E81" s="43"/>
      <c r="F81" s="30" t="str">
        <f>IF(E18="","",E18)</f>
        <v>Vyplň údaj</v>
      </c>
      <c r="G81" s="43"/>
      <c r="H81" s="43"/>
      <c r="I81" s="35" t="s">
        <v>34</v>
      </c>
      <c r="J81" s="39" t="str">
        <f>E24</f>
        <v>Ing.Jiří Jánský</v>
      </c>
      <c r="K81" s="43"/>
      <c r="L81" s="137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2" customFormat="1" ht="10.32" customHeight="1">
      <c r="A82" s="41"/>
      <c r="B82" s="42"/>
      <c r="C82" s="43"/>
      <c r="D82" s="43"/>
      <c r="E82" s="43"/>
      <c r="F82" s="43"/>
      <c r="G82" s="43"/>
      <c r="H82" s="43"/>
      <c r="I82" s="43"/>
      <c r="J82" s="43"/>
      <c r="K82" s="43"/>
      <c r="L82" s="137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11" customFormat="1" ht="29.28" customHeight="1">
      <c r="A83" s="180"/>
      <c r="B83" s="181"/>
      <c r="C83" s="182" t="s">
        <v>127</v>
      </c>
      <c r="D83" s="183" t="s">
        <v>57</v>
      </c>
      <c r="E83" s="183" t="s">
        <v>53</v>
      </c>
      <c r="F83" s="183" t="s">
        <v>54</v>
      </c>
      <c r="G83" s="183" t="s">
        <v>128</v>
      </c>
      <c r="H83" s="183" t="s">
        <v>129</v>
      </c>
      <c r="I83" s="183" t="s">
        <v>130</v>
      </c>
      <c r="J83" s="183" t="s">
        <v>103</v>
      </c>
      <c r="K83" s="184" t="s">
        <v>131</v>
      </c>
      <c r="L83" s="185"/>
      <c r="M83" s="95" t="s">
        <v>19</v>
      </c>
      <c r="N83" s="96" t="s">
        <v>42</v>
      </c>
      <c r="O83" s="96" t="s">
        <v>132</v>
      </c>
      <c r="P83" s="96" t="s">
        <v>133</v>
      </c>
      <c r="Q83" s="96" t="s">
        <v>134</v>
      </c>
      <c r="R83" s="96" t="s">
        <v>135</v>
      </c>
      <c r="S83" s="96" t="s">
        <v>136</v>
      </c>
      <c r="T83" s="97" t="s">
        <v>137</v>
      </c>
      <c r="U83" s="180"/>
      <c r="V83" s="180"/>
      <c r="W83" s="180"/>
      <c r="X83" s="180"/>
      <c r="Y83" s="180"/>
      <c r="Z83" s="180"/>
      <c r="AA83" s="180"/>
      <c r="AB83" s="180"/>
      <c r="AC83" s="180"/>
      <c r="AD83" s="180"/>
      <c r="AE83" s="180"/>
    </row>
    <row r="84" s="2" customFormat="1" ht="22.8" customHeight="1">
      <c r="A84" s="41"/>
      <c r="B84" s="42"/>
      <c r="C84" s="102" t="s">
        <v>138</v>
      </c>
      <c r="D84" s="43"/>
      <c r="E84" s="43"/>
      <c r="F84" s="43"/>
      <c r="G84" s="43"/>
      <c r="H84" s="43"/>
      <c r="I84" s="43"/>
      <c r="J84" s="186">
        <f>BK84</f>
        <v>0</v>
      </c>
      <c r="K84" s="43"/>
      <c r="L84" s="47"/>
      <c r="M84" s="98"/>
      <c r="N84" s="187"/>
      <c r="O84" s="99"/>
      <c r="P84" s="188">
        <f>P85+P136</f>
        <v>0</v>
      </c>
      <c r="Q84" s="99"/>
      <c r="R84" s="188">
        <f>R85+R136</f>
        <v>0.0091999999999999998</v>
      </c>
      <c r="S84" s="99"/>
      <c r="T84" s="189">
        <f>T85+T136</f>
        <v>0</v>
      </c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  <c r="AT84" s="20" t="s">
        <v>71</v>
      </c>
      <c r="AU84" s="20" t="s">
        <v>104</v>
      </c>
      <c r="BK84" s="190">
        <f>BK85+BK136</f>
        <v>0</v>
      </c>
    </row>
    <row r="85" s="12" customFormat="1" ht="25.92" customHeight="1">
      <c r="A85" s="12"/>
      <c r="B85" s="191"/>
      <c r="C85" s="192"/>
      <c r="D85" s="193" t="s">
        <v>71</v>
      </c>
      <c r="E85" s="194" t="s">
        <v>568</v>
      </c>
      <c r="F85" s="194" t="s">
        <v>685</v>
      </c>
      <c r="G85" s="192"/>
      <c r="H85" s="192"/>
      <c r="I85" s="195"/>
      <c r="J85" s="196">
        <f>BK85</f>
        <v>0</v>
      </c>
      <c r="K85" s="192"/>
      <c r="L85" s="197"/>
      <c r="M85" s="198"/>
      <c r="N85" s="199"/>
      <c r="O85" s="199"/>
      <c r="P85" s="200">
        <f>P86+P124+P129</f>
        <v>0</v>
      </c>
      <c r="Q85" s="199"/>
      <c r="R85" s="200">
        <f>R86+R124+R129</f>
        <v>0.0091999999999999998</v>
      </c>
      <c r="S85" s="199"/>
      <c r="T85" s="201">
        <f>T86+T124+T129</f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202" t="s">
        <v>82</v>
      </c>
      <c r="AT85" s="203" t="s">
        <v>71</v>
      </c>
      <c r="AU85" s="203" t="s">
        <v>72</v>
      </c>
      <c r="AY85" s="202" t="s">
        <v>141</v>
      </c>
      <c r="BK85" s="204">
        <f>BK86+BK124+BK129</f>
        <v>0</v>
      </c>
    </row>
    <row r="86" s="12" customFormat="1" ht="22.8" customHeight="1">
      <c r="A86" s="12"/>
      <c r="B86" s="191"/>
      <c r="C86" s="192"/>
      <c r="D86" s="193" t="s">
        <v>71</v>
      </c>
      <c r="E86" s="205" t="s">
        <v>570</v>
      </c>
      <c r="F86" s="205" t="s">
        <v>686</v>
      </c>
      <c r="G86" s="192"/>
      <c r="H86" s="192"/>
      <c r="I86" s="195"/>
      <c r="J86" s="206">
        <f>BK86</f>
        <v>0</v>
      </c>
      <c r="K86" s="192"/>
      <c r="L86" s="197"/>
      <c r="M86" s="198"/>
      <c r="N86" s="199"/>
      <c r="O86" s="199"/>
      <c r="P86" s="200">
        <f>SUM(P87:P123)</f>
        <v>0</v>
      </c>
      <c r="Q86" s="199"/>
      <c r="R86" s="200">
        <f>SUM(R87:R123)</f>
        <v>0.0010399999999999999</v>
      </c>
      <c r="S86" s="199"/>
      <c r="T86" s="201">
        <f>SUM(T87:T123)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202" t="s">
        <v>82</v>
      </c>
      <c r="AT86" s="203" t="s">
        <v>71</v>
      </c>
      <c r="AU86" s="203" t="s">
        <v>80</v>
      </c>
      <c r="AY86" s="202" t="s">
        <v>141</v>
      </c>
      <c r="BK86" s="204">
        <f>SUM(BK87:BK123)</f>
        <v>0</v>
      </c>
    </row>
    <row r="87" s="2" customFormat="1" ht="37.8" customHeight="1">
      <c r="A87" s="41"/>
      <c r="B87" s="42"/>
      <c r="C87" s="207" t="s">
        <v>80</v>
      </c>
      <c r="D87" s="207" t="s">
        <v>143</v>
      </c>
      <c r="E87" s="208" t="s">
        <v>687</v>
      </c>
      <c r="F87" s="209" t="s">
        <v>688</v>
      </c>
      <c r="G87" s="210" t="s">
        <v>689</v>
      </c>
      <c r="H87" s="211">
        <v>1</v>
      </c>
      <c r="I87" s="212"/>
      <c r="J87" s="213">
        <f>ROUND(I87*H87,2)</f>
        <v>0</v>
      </c>
      <c r="K87" s="209" t="s">
        <v>19</v>
      </c>
      <c r="L87" s="47"/>
      <c r="M87" s="214" t="s">
        <v>19</v>
      </c>
      <c r="N87" s="215" t="s">
        <v>43</v>
      </c>
      <c r="O87" s="87"/>
      <c r="P87" s="216">
        <f>O87*H87</f>
        <v>0</v>
      </c>
      <c r="Q87" s="216">
        <v>0</v>
      </c>
      <c r="R87" s="216">
        <f>Q87*H87</f>
        <v>0</v>
      </c>
      <c r="S87" s="216">
        <v>0</v>
      </c>
      <c r="T87" s="217">
        <f>S87*H87</f>
        <v>0</v>
      </c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R87" s="218" t="s">
        <v>256</v>
      </c>
      <c r="AT87" s="218" t="s">
        <v>143</v>
      </c>
      <c r="AU87" s="218" t="s">
        <v>82</v>
      </c>
      <c r="AY87" s="20" t="s">
        <v>141</v>
      </c>
      <c r="BE87" s="219">
        <f>IF(N87="základní",J87,0)</f>
        <v>0</v>
      </c>
      <c r="BF87" s="219">
        <f>IF(N87="snížená",J87,0)</f>
        <v>0</v>
      </c>
      <c r="BG87" s="219">
        <f>IF(N87="zákl. přenesená",J87,0)</f>
        <v>0</v>
      </c>
      <c r="BH87" s="219">
        <f>IF(N87="sníž. přenesená",J87,0)</f>
        <v>0</v>
      </c>
      <c r="BI87" s="219">
        <f>IF(N87="nulová",J87,0)</f>
        <v>0</v>
      </c>
      <c r="BJ87" s="20" t="s">
        <v>80</v>
      </c>
      <c r="BK87" s="219">
        <f>ROUND(I87*H87,2)</f>
        <v>0</v>
      </c>
      <c r="BL87" s="20" t="s">
        <v>256</v>
      </c>
      <c r="BM87" s="218" t="s">
        <v>82</v>
      </c>
    </row>
    <row r="88" s="2" customFormat="1" ht="24.15" customHeight="1">
      <c r="A88" s="41"/>
      <c r="B88" s="42"/>
      <c r="C88" s="207" t="s">
        <v>82</v>
      </c>
      <c r="D88" s="207" t="s">
        <v>143</v>
      </c>
      <c r="E88" s="208" t="s">
        <v>690</v>
      </c>
      <c r="F88" s="209" t="s">
        <v>691</v>
      </c>
      <c r="G88" s="210" t="s">
        <v>507</v>
      </c>
      <c r="H88" s="211">
        <v>1</v>
      </c>
      <c r="I88" s="212"/>
      <c r="J88" s="213">
        <f>ROUND(I88*H88,2)</f>
        <v>0</v>
      </c>
      <c r="K88" s="209" t="s">
        <v>147</v>
      </c>
      <c r="L88" s="47"/>
      <c r="M88" s="214" t="s">
        <v>19</v>
      </c>
      <c r="N88" s="215" t="s">
        <v>43</v>
      </c>
      <c r="O88" s="87"/>
      <c r="P88" s="216">
        <f>O88*H88</f>
        <v>0</v>
      </c>
      <c r="Q88" s="216">
        <v>0</v>
      </c>
      <c r="R88" s="216">
        <f>Q88*H88</f>
        <v>0</v>
      </c>
      <c r="S88" s="216">
        <v>0</v>
      </c>
      <c r="T88" s="217">
        <f>S88*H88</f>
        <v>0</v>
      </c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R88" s="218" t="s">
        <v>256</v>
      </c>
      <c r="AT88" s="218" t="s">
        <v>143</v>
      </c>
      <c r="AU88" s="218" t="s">
        <v>82</v>
      </c>
      <c r="AY88" s="20" t="s">
        <v>141</v>
      </c>
      <c r="BE88" s="219">
        <f>IF(N88="základní",J88,0)</f>
        <v>0</v>
      </c>
      <c r="BF88" s="219">
        <f>IF(N88="snížená",J88,0)</f>
        <v>0</v>
      </c>
      <c r="BG88" s="219">
        <f>IF(N88="zákl. přenesená",J88,0)</f>
        <v>0</v>
      </c>
      <c r="BH88" s="219">
        <f>IF(N88="sníž. přenesená",J88,0)</f>
        <v>0</v>
      </c>
      <c r="BI88" s="219">
        <f>IF(N88="nulová",J88,0)</f>
        <v>0</v>
      </c>
      <c r="BJ88" s="20" t="s">
        <v>80</v>
      </c>
      <c r="BK88" s="219">
        <f>ROUND(I88*H88,2)</f>
        <v>0</v>
      </c>
      <c r="BL88" s="20" t="s">
        <v>256</v>
      </c>
      <c r="BM88" s="218" t="s">
        <v>148</v>
      </c>
    </row>
    <row r="89" s="2" customFormat="1">
      <c r="A89" s="41"/>
      <c r="B89" s="42"/>
      <c r="C89" s="43"/>
      <c r="D89" s="220" t="s">
        <v>150</v>
      </c>
      <c r="E89" s="43"/>
      <c r="F89" s="221" t="s">
        <v>692</v>
      </c>
      <c r="G89" s="43"/>
      <c r="H89" s="43"/>
      <c r="I89" s="222"/>
      <c r="J89" s="43"/>
      <c r="K89" s="43"/>
      <c r="L89" s="47"/>
      <c r="M89" s="223"/>
      <c r="N89" s="224"/>
      <c r="O89" s="87"/>
      <c r="P89" s="87"/>
      <c r="Q89" s="87"/>
      <c r="R89" s="87"/>
      <c r="S89" s="87"/>
      <c r="T89" s="88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T89" s="20" t="s">
        <v>150</v>
      </c>
      <c r="AU89" s="20" t="s">
        <v>82</v>
      </c>
    </row>
    <row r="90" s="2" customFormat="1" ht="16.5" customHeight="1">
      <c r="A90" s="41"/>
      <c r="B90" s="42"/>
      <c r="C90" s="207" t="s">
        <v>158</v>
      </c>
      <c r="D90" s="207" t="s">
        <v>143</v>
      </c>
      <c r="E90" s="208" t="s">
        <v>693</v>
      </c>
      <c r="F90" s="209" t="s">
        <v>694</v>
      </c>
      <c r="G90" s="210" t="s">
        <v>695</v>
      </c>
      <c r="H90" s="211">
        <v>1</v>
      </c>
      <c r="I90" s="212"/>
      <c r="J90" s="213">
        <f>ROUND(I90*H90,2)</f>
        <v>0</v>
      </c>
      <c r="K90" s="209" t="s">
        <v>19</v>
      </c>
      <c r="L90" s="47"/>
      <c r="M90" s="214" t="s">
        <v>19</v>
      </c>
      <c r="N90" s="215" t="s">
        <v>43</v>
      </c>
      <c r="O90" s="87"/>
      <c r="P90" s="216">
        <f>O90*H90</f>
        <v>0</v>
      </c>
      <c r="Q90" s="216">
        <v>0</v>
      </c>
      <c r="R90" s="216">
        <f>Q90*H90</f>
        <v>0</v>
      </c>
      <c r="S90" s="216">
        <v>0</v>
      </c>
      <c r="T90" s="217">
        <f>S90*H90</f>
        <v>0</v>
      </c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R90" s="218" t="s">
        <v>256</v>
      </c>
      <c r="AT90" s="218" t="s">
        <v>143</v>
      </c>
      <c r="AU90" s="218" t="s">
        <v>82</v>
      </c>
      <c r="AY90" s="20" t="s">
        <v>141</v>
      </c>
      <c r="BE90" s="219">
        <f>IF(N90="základní",J90,0)</f>
        <v>0</v>
      </c>
      <c r="BF90" s="219">
        <f>IF(N90="snížená",J90,0)</f>
        <v>0</v>
      </c>
      <c r="BG90" s="219">
        <f>IF(N90="zákl. přenesená",J90,0)</f>
        <v>0</v>
      </c>
      <c r="BH90" s="219">
        <f>IF(N90="sníž. přenesená",J90,0)</f>
        <v>0</v>
      </c>
      <c r="BI90" s="219">
        <f>IF(N90="nulová",J90,0)</f>
        <v>0</v>
      </c>
      <c r="BJ90" s="20" t="s">
        <v>80</v>
      </c>
      <c r="BK90" s="219">
        <f>ROUND(I90*H90,2)</f>
        <v>0</v>
      </c>
      <c r="BL90" s="20" t="s">
        <v>256</v>
      </c>
      <c r="BM90" s="218" t="s">
        <v>194</v>
      </c>
    </row>
    <row r="91" s="2" customFormat="1" ht="16.5" customHeight="1">
      <c r="A91" s="41"/>
      <c r="B91" s="42"/>
      <c r="C91" s="207" t="s">
        <v>148</v>
      </c>
      <c r="D91" s="207" t="s">
        <v>143</v>
      </c>
      <c r="E91" s="208" t="s">
        <v>696</v>
      </c>
      <c r="F91" s="209" t="s">
        <v>697</v>
      </c>
      <c r="G91" s="210" t="s">
        <v>698</v>
      </c>
      <c r="H91" s="211">
        <v>20</v>
      </c>
      <c r="I91" s="212"/>
      <c r="J91" s="213">
        <f>ROUND(I91*H91,2)</f>
        <v>0</v>
      </c>
      <c r="K91" s="209" t="s">
        <v>19</v>
      </c>
      <c r="L91" s="47"/>
      <c r="M91" s="214" t="s">
        <v>19</v>
      </c>
      <c r="N91" s="215" t="s">
        <v>43</v>
      </c>
      <c r="O91" s="87"/>
      <c r="P91" s="216">
        <f>O91*H91</f>
        <v>0</v>
      </c>
      <c r="Q91" s="216">
        <v>0</v>
      </c>
      <c r="R91" s="216">
        <f>Q91*H91</f>
        <v>0</v>
      </c>
      <c r="S91" s="216">
        <v>0</v>
      </c>
      <c r="T91" s="217">
        <f>S91*H91</f>
        <v>0</v>
      </c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R91" s="218" t="s">
        <v>256</v>
      </c>
      <c r="AT91" s="218" t="s">
        <v>143</v>
      </c>
      <c r="AU91" s="218" t="s">
        <v>82</v>
      </c>
      <c r="AY91" s="20" t="s">
        <v>141</v>
      </c>
      <c r="BE91" s="219">
        <f>IF(N91="základní",J91,0)</f>
        <v>0</v>
      </c>
      <c r="BF91" s="219">
        <f>IF(N91="snížená",J91,0)</f>
        <v>0</v>
      </c>
      <c r="BG91" s="219">
        <f>IF(N91="zákl. přenesená",J91,0)</f>
        <v>0</v>
      </c>
      <c r="BH91" s="219">
        <f>IF(N91="sníž. přenesená",J91,0)</f>
        <v>0</v>
      </c>
      <c r="BI91" s="219">
        <f>IF(N91="nulová",J91,0)</f>
        <v>0</v>
      </c>
      <c r="BJ91" s="20" t="s">
        <v>80</v>
      </c>
      <c r="BK91" s="219">
        <f>ROUND(I91*H91,2)</f>
        <v>0</v>
      </c>
      <c r="BL91" s="20" t="s">
        <v>256</v>
      </c>
      <c r="BM91" s="218" t="s">
        <v>206</v>
      </c>
    </row>
    <row r="92" s="2" customFormat="1" ht="16.5" customHeight="1">
      <c r="A92" s="41"/>
      <c r="B92" s="42"/>
      <c r="C92" s="207" t="s">
        <v>184</v>
      </c>
      <c r="D92" s="207" t="s">
        <v>143</v>
      </c>
      <c r="E92" s="208" t="s">
        <v>699</v>
      </c>
      <c r="F92" s="209" t="s">
        <v>700</v>
      </c>
      <c r="G92" s="210" t="s">
        <v>701</v>
      </c>
      <c r="H92" s="211">
        <v>1</v>
      </c>
      <c r="I92" s="212"/>
      <c r="J92" s="213">
        <f>ROUND(I92*H92,2)</f>
        <v>0</v>
      </c>
      <c r="K92" s="209" t="s">
        <v>19</v>
      </c>
      <c r="L92" s="47"/>
      <c r="M92" s="214" t="s">
        <v>19</v>
      </c>
      <c r="N92" s="215" t="s">
        <v>43</v>
      </c>
      <c r="O92" s="87"/>
      <c r="P92" s="216">
        <f>O92*H92</f>
        <v>0</v>
      </c>
      <c r="Q92" s="216">
        <v>0</v>
      </c>
      <c r="R92" s="216">
        <f>Q92*H92</f>
        <v>0</v>
      </c>
      <c r="S92" s="216">
        <v>0</v>
      </c>
      <c r="T92" s="217">
        <f>S92*H92</f>
        <v>0</v>
      </c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  <c r="AR92" s="218" t="s">
        <v>256</v>
      </c>
      <c r="AT92" s="218" t="s">
        <v>143</v>
      </c>
      <c r="AU92" s="218" t="s">
        <v>82</v>
      </c>
      <c r="AY92" s="20" t="s">
        <v>141</v>
      </c>
      <c r="BE92" s="219">
        <f>IF(N92="základní",J92,0)</f>
        <v>0</v>
      </c>
      <c r="BF92" s="219">
        <f>IF(N92="snížená",J92,0)</f>
        <v>0</v>
      </c>
      <c r="BG92" s="219">
        <f>IF(N92="zákl. přenesená",J92,0)</f>
        <v>0</v>
      </c>
      <c r="BH92" s="219">
        <f>IF(N92="sníž. přenesená",J92,0)</f>
        <v>0</v>
      </c>
      <c r="BI92" s="219">
        <f>IF(N92="nulová",J92,0)</f>
        <v>0</v>
      </c>
      <c r="BJ92" s="20" t="s">
        <v>80</v>
      </c>
      <c r="BK92" s="219">
        <f>ROUND(I92*H92,2)</f>
        <v>0</v>
      </c>
      <c r="BL92" s="20" t="s">
        <v>256</v>
      </c>
      <c r="BM92" s="218" t="s">
        <v>221</v>
      </c>
    </row>
    <row r="93" s="2" customFormat="1" ht="16.5" customHeight="1">
      <c r="A93" s="41"/>
      <c r="B93" s="42"/>
      <c r="C93" s="207" t="s">
        <v>194</v>
      </c>
      <c r="D93" s="207" t="s">
        <v>143</v>
      </c>
      <c r="E93" s="208" t="s">
        <v>702</v>
      </c>
      <c r="F93" s="209" t="s">
        <v>703</v>
      </c>
      <c r="G93" s="210" t="s">
        <v>19</v>
      </c>
      <c r="H93" s="211">
        <v>1</v>
      </c>
      <c r="I93" s="212"/>
      <c r="J93" s="213">
        <f>ROUND(I93*H93,2)</f>
        <v>0</v>
      </c>
      <c r="K93" s="209" t="s">
        <v>19</v>
      </c>
      <c r="L93" s="47"/>
      <c r="M93" s="214" t="s">
        <v>19</v>
      </c>
      <c r="N93" s="215" t="s">
        <v>43</v>
      </c>
      <c r="O93" s="87"/>
      <c r="P93" s="216">
        <f>O93*H93</f>
        <v>0</v>
      </c>
      <c r="Q93" s="216">
        <v>0</v>
      </c>
      <c r="R93" s="216">
        <f>Q93*H93</f>
        <v>0</v>
      </c>
      <c r="S93" s="216">
        <v>0</v>
      </c>
      <c r="T93" s="217">
        <f>S93*H93</f>
        <v>0</v>
      </c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R93" s="218" t="s">
        <v>256</v>
      </c>
      <c r="AT93" s="218" t="s">
        <v>143</v>
      </c>
      <c r="AU93" s="218" t="s">
        <v>82</v>
      </c>
      <c r="AY93" s="20" t="s">
        <v>141</v>
      </c>
      <c r="BE93" s="219">
        <f>IF(N93="základní",J93,0)</f>
        <v>0</v>
      </c>
      <c r="BF93" s="219">
        <f>IF(N93="snížená",J93,0)</f>
        <v>0</v>
      </c>
      <c r="BG93" s="219">
        <f>IF(N93="zákl. přenesená",J93,0)</f>
        <v>0</v>
      </c>
      <c r="BH93" s="219">
        <f>IF(N93="sníž. přenesená",J93,0)</f>
        <v>0</v>
      </c>
      <c r="BI93" s="219">
        <f>IF(N93="nulová",J93,0)</f>
        <v>0</v>
      </c>
      <c r="BJ93" s="20" t="s">
        <v>80</v>
      </c>
      <c r="BK93" s="219">
        <f>ROUND(I93*H93,2)</f>
        <v>0</v>
      </c>
      <c r="BL93" s="20" t="s">
        <v>256</v>
      </c>
      <c r="BM93" s="218" t="s">
        <v>8</v>
      </c>
    </row>
    <row r="94" s="2" customFormat="1" ht="16.5" customHeight="1">
      <c r="A94" s="41"/>
      <c r="B94" s="42"/>
      <c r="C94" s="207" t="s">
        <v>201</v>
      </c>
      <c r="D94" s="207" t="s">
        <v>143</v>
      </c>
      <c r="E94" s="208" t="s">
        <v>704</v>
      </c>
      <c r="F94" s="209" t="s">
        <v>705</v>
      </c>
      <c r="G94" s="210" t="s">
        <v>507</v>
      </c>
      <c r="H94" s="211">
        <v>2</v>
      </c>
      <c r="I94" s="212"/>
      <c r="J94" s="213">
        <f>ROUND(I94*H94,2)</f>
        <v>0</v>
      </c>
      <c r="K94" s="209" t="s">
        <v>147</v>
      </c>
      <c r="L94" s="47"/>
      <c r="M94" s="214" t="s">
        <v>19</v>
      </c>
      <c r="N94" s="215" t="s">
        <v>43</v>
      </c>
      <c r="O94" s="87"/>
      <c r="P94" s="216">
        <f>O94*H94</f>
        <v>0</v>
      </c>
      <c r="Q94" s="216">
        <v>0</v>
      </c>
      <c r="R94" s="216">
        <f>Q94*H94</f>
        <v>0</v>
      </c>
      <c r="S94" s="216">
        <v>0</v>
      </c>
      <c r="T94" s="217">
        <f>S94*H94</f>
        <v>0</v>
      </c>
      <c r="U94" s="41"/>
      <c r="V94" s="41"/>
      <c r="W94" s="41"/>
      <c r="X94" s="41"/>
      <c r="Y94" s="41"/>
      <c r="Z94" s="41"/>
      <c r="AA94" s="41"/>
      <c r="AB94" s="41"/>
      <c r="AC94" s="41"/>
      <c r="AD94" s="41"/>
      <c r="AE94" s="41"/>
      <c r="AR94" s="218" t="s">
        <v>256</v>
      </c>
      <c r="AT94" s="218" t="s">
        <v>143</v>
      </c>
      <c r="AU94" s="218" t="s">
        <v>82</v>
      </c>
      <c r="AY94" s="20" t="s">
        <v>141</v>
      </c>
      <c r="BE94" s="219">
        <f>IF(N94="základní",J94,0)</f>
        <v>0</v>
      </c>
      <c r="BF94" s="219">
        <f>IF(N94="snížená",J94,0)</f>
        <v>0</v>
      </c>
      <c r="BG94" s="219">
        <f>IF(N94="zákl. přenesená",J94,0)</f>
        <v>0</v>
      </c>
      <c r="BH94" s="219">
        <f>IF(N94="sníž. přenesená",J94,0)</f>
        <v>0</v>
      </c>
      <c r="BI94" s="219">
        <f>IF(N94="nulová",J94,0)</f>
        <v>0</v>
      </c>
      <c r="BJ94" s="20" t="s">
        <v>80</v>
      </c>
      <c r="BK94" s="219">
        <f>ROUND(I94*H94,2)</f>
        <v>0</v>
      </c>
      <c r="BL94" s="20" t="s">
        <v>256</v>
      </c>
      <c r="BM94" s="218" t="s">
        <v>244</v>
      </c>
    </row>
    <row r="95" s="2" customFormat="1">
      <c r="A95" s="41"/>
      <c r="B95" s="42"/>
      <c r="C95" s="43"/>
      <c r="D95" s="220" t="s">
        <v>150</v>
      </c>
      <c r="E95" s="43"/>
      <c r="F95" s="221" t="s">
        <v>706</v>
      </c>
      <c r="G95" s="43"/>
      <c r="H95" s="43"/>
      <c r="I95" s="222"/>
      <c r="J95" s="43"/>
      <c r="K95" s="43"/>
      <c r="L95" s="47"/>
      <c r="M95" s="223"/>
      <c r="N95" s="224"/>
      <c r="O95" s="87"/>
      <c r="P95" s="87"/>
      <c r="Q95" s="87"/>
      <c r="R95" s="87"/>
      <c r="S95" s="87"/>
      <c r="T95" s="88"/>
      <c r="U95" s="41"/>
      <c r="V95" s="41"/>
      <c r="W95" s="41"/>
      <c r="X95" s="41"/>
      <c r="Y95" s="41"/>
      <c r="Z95" s="41"/>
      <c r="AA95" s="41"/>
      <c r="AB95" s="41"/>
      <c r="AC95" s="41"/>
      <c r="AD95" s="41"/>
      <c r="AE95" s="41"/>
      <c r="AT95" s="20" t="s">
        <v>150</v>
      </c>
      <c r="AU95" s="20" t="s">
        <v>82</v>
      </c>
    </row>
    <row r="96" s="2" customFormat="1" ht="16.5" customHeight="1">
      <c r="A96" s="41"/>
      <c r="B96" s="42"/>
      <c r="C96" s="207" t="s">
        <v>206</v>
      </c>
      <c r="D96" s="207" t="s">
        <v>143</v>
      </c>
      <c r="E96" s="208" t="s">
        <v>707</v>
      </c>
      <c r="F96" s="209" t="s">
        <v>708</v>
      </c>
      <c r="G96" s="210" t="s">
        <v>695</v>
      </c>
      <c r="H96" s="211">
        <v>4</v>
      </c>
      <c r="I96" s="212"/>
      <c r="J96" s="213">
        <f>ROUND(I96*H96,2)</f>
        <v>0</v>
      </c>
      <c r="K96" s="209" t="s">
        <v>19</v>
      </c>
      <c r="L96" s="47"/>
      <c r="M96" s="214" t="s">
        <v>19</v>
      </c>
      <c r="N96" s="215" t="s">
        <v>43</v>
      </c>
      <c r="O96" s="87"/>
      <c r="P96" s="216">
        <f>O96*H96</f>
        <v>0</v>
      </c>
      <c r="Q96" s="216">
        <v>0</v>
      </c>
      <c r="R96" s="216">
        <f>Q96*H96</f>
        <v>0</v>
      </c>
      <c r="S96" s="216">
        <v>0</v>
      </c>
      <c r="T96" s="217">
        <f>S96*H96</f>
        <v>0</v>
      </c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  <c r="AR96" s="218" t="s">
        <v>256</v>
      </c>
      <c r="AT96" s="218" t="s">
        <v>143</v>
      </c>
      <c r="AU96" s="218" t="s">
        <v>82</v>
      </c>
      <c r="AY96" s="20" t="s">
        <v>141</v>
      </c>
      <c r="BE96" s="219">
        <f>IF(N96="základní",J96,0)</f>
        <v>0</v>
      </c>
      <c r="BF96" s="219">
        <f>IF(N96="snížená",J96,0)</f>
        <v>0</v>
      </c>
      <c r="BG96" s="219">
        <f>IF(N96="zákl. přenesená",J96,0)</f>
        <v>0</v>
      </c>
      <c r="BH96" s="219">
        <f>IF(N96="sníž. přenesená",J96,0)</f>
        <v>0</v>
      </c>
      <c r="BI96" s="219">
        <f>IF(N96="nulová",J96,0)</f>
        <v>0</v>
      </c>
      <c r="BJ96" s="20" t="s">
        <v>80</v>
      </c>
      <c r="BK96" s="219">
        <f>ROUND(I96*H96,2)</f>
        <v>0</v>
      </c>
      <c r="BL96" s="20" t="s">
        <v>256</v>
      </c>
      <c r="BM96" s="218" t="s">
        <v>256</v>
      </c>
    </row>
    <row r="97" s="2" customFormat="1" ht="21.75" customHeight="1">
      <c r="A97" s="41"/>
      <c r="B97" s="42"/>
      <c r="C97" s="207" t="s">
        <v>213</v>
      </c>
      <c r="D97" s="207" t="s">
        <v>143</v>
      </c>
      <c r="E97" s="208" t="s">
        <v>709</v>
      </c>
      <c r="F97" s="209" t="s">
        <v>710</v>
      </c>
      <c r="G97" s="210" t="s">
        <v>507</v>
      </c>
      <c r="H97" s="211">
        <v>4</v>
      </c>
      <c r="I97" s="212"/>
      <c r="J97" s="213">
        <f>ROUND(I97*H97,2)</f>
        <v>0</v>
      </c>
      <c r="K97" s="209" t="s">
        <v>147</v>
      </c>
      <c r="L97" s="47"/>
      <c r="M97" s="214" t="s">
        <v>19</v>
      </c>
      <c r="N97" s="215" t="s">
        <v>43</v>
      </c>
      <c r="O97" s="87"/>
      <c r="P97" s="216">
        <f>O97*H97</f>
        <v>0</v>
      </c>
      <c r="Q97" s="216">
        <v>0</v>
      </c>
      <c r="R97" s="216">
        <f>Q97*H97</f>
        <v>0</v>
      </c>
      <c r="S97" s="216">
        <v>0</v>
      </c>
      <c r="T97" s="217">
        <f>S97*H97</f>
        <v>0</v>
      </c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  <c r="AR97" s="218" t="s">
        <v>256</v>
      </c>
      <c r="AT97" s="218" t="s">
        <v>143</v>
      </c>
      <c r="AU97" s="218" t="s">
        <v>82</v>
      </c>
      <c r="AY97" s="20" t="s">
        <v>141</v>
      </c>
      <c r="BE97" s="219">
        <f>IF(N97="základní",J97,0)</f>
        <v>0</v>
      </c>
      <c r="BF97" s="219">
        <f>IF(N97="snížená",J97,0)</f>
        <v>0</v>
      </c>
      <c r="BG97" s="219">
        <f>IF(N97="zákl. přenesená",J97,0)</f>
        <v>0</v>
      </c>
      <c r="BH97" s="219">
        <f>IF(N97="sníž. přenesená",J97,0)</f>
        <v>0</v>
      </c>
      <c r="BI97" s="219">
        <f>IF(N97="nulová",J97,0)</f>
        <v>0</v>
      </c>
      <c r="BJ97" s="20" t="s">
        <v>80</v>
      </c>
      <c r="BK97" s="219">
        <f>ROUND(I97*H97,2)</f>
        <v>0</v>
      </c>
      <c r="BL97" s="20" t="s">
        <v>256</v>
      </c>
      <c r="BM97" s="218" t="s">
        <v>266</v>
      </c>
    </row>
    <row r="98" s="2" customFormat="1">
      <c r="A98" s="41"/>
      <c r="B98" s="42"/>
      <c r="C98" s="43"/>
      <c r="D98" s="220" t="s">
        <v>150</v>
      </c>
      <c r="E98" s="43"/>
      <c r="F98" s="221" t="s">
        <v>711</v>
      </c>
      <c r="G98" s="43"/>
      <c r="H98" s="43"/>
      <c r="I98" s="222"/>
      <c r="J98" s="43"/>
      <c r="K98" s="43"/>
      <c r="L98" s="47"/>
      <c r="M98" s="223"/>
      <c r="N98" s="224"/>
      <c r="O98" s="87"/>
      <c r="P98" s="87"/>
      <c r="Q98" s="87"/>
      <c r="R98" s="87"/>
      <c r="S98" s="87"/>
      <c r="T98" s="88"/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  <c r="AT98" s="20" t="s">
        <v>150</v>
      </c>
      <c r="AU98" s="20" t="s">
        <v>82</v>
      </c>
    </row>
    <row r="99" s="2" customFormat="1" ht="16.5" customHeight="1">
      <c r="A99" s="41"/>
      <c r="B99" s="42"/>
      <c r="C99" s="207" t="s">
        <v>221</v>
      </c>
      <c r="D99" s="207" t="s">
        <v>143</v>
      </c>
      <c r="E99" s="208" t="s">
        <v>712</v>
      </c>
      <c r="F99" s="209" t="s">
        <v>713</v>
      </c>
      <c r="G99" s="210" t="s">
        <v>507</v>
      </c>
      <c r="H99" s="211">
        <v>4</v>
      </c>
      <c r="I99" s="212"/>
      <c r="J99" s="213">
        <f>ROUND(I99*H99,2)</f>
        <v>0</v>
      </c>
      <c r="K99" s="209" t="s">
        <v>19</v>
      </c>
      <c r="L99" s="47"/>
      <c r="M99" s="214" t="s">
        <v>19</v>
      </c>
      <c r="N99" s="215" t="s">
        <v>43</v>
      </c>
      <c r="O99" s="87"/>
      <c r="P99" s="216">
        <f>O99*H99</f>
        <v>0</v>
      </c>
      <c r="Q99" s="216">
        <v>0</v>
      </c>
      <c r="R99" s="216">
        <f>Q99*H99</f>
        <v>0</v>
      </c>
      <c r="S99" s="216">
        <v>0</v>
      </c>
      <c r="T99" s="217">
        <f>S99*H99</f>
        <v>0</v>
      </c>
      <c r="U99" s="41"/>
      <c r="V99" s="41"/>
      <c r="W99" s="41"/>
      <c r="X99" s="41"/>
      <c r="Y99" s="41"/>
      <c r="Z99" s="41"/>
      <c r="AA99" s="41"/>
      <c r="AB99" s="41"/>
      <c r="AC99" s="41"/>
      <c r="AD99" s="41"/>
      <c r="AE99" s="41"/>
      <c r="AR99" s="218" t="s">
        <v>256</v>
      </c>
      <c r="AT99" s="218" t="s">
        <v>143</v>
      </c>
      <c r="AU99" s="218" t="s">
        <v>82</v>
      </c>
      <c r="AY99" s="20" t="s">
        <v>141</v>
      </c>
      <c r="BE99" s="219">
        <f>IF(N99="základní",J99,0)</f>
        <v>0</v>
      </c>
      <c r="BF99" s="219">
        <f>IF(N99="snížená",J99,0)</f>
        <v>0</v>
      </c>
      <c r="BG99" s="219">
        <f>IF(N99="zákl. přenesená",J99,0)</f>
        <v>0</v>
      </c>
      <c r="BH99" s="219">
        <f>IF(N99="sníž. přenesená",J99,0)</f>
        <v>0</v>
      </c>
      <c r="BI99" s="219">
        <f>IF(N99="nulová",J99,0)</f>
        <v>0</v>
      </c>
      <c r="BJ99" s="20" t="s">
        <v>80</v>
      </c>
      <c r="BK99" s="219">
        <f>ROUND(I99*H99,2)</f>
        <v>0</v>
      </c>
      <c r="BL99" s="20" t="s">
        <v>256</v>
      </c>
      <c r="BM99" s="218" t="s">
        <v>277</v>
      </c>
    </row>
    <row r="100" s="2" customFormat="1" ht="16.5" customHeight="1">
      <c r="A100" s="41"/>
      <c r="B100" s="42"/>
      <c r="C100" s="207" t="s">
        <v>229</v>
      </c>
      <c r="D100" s="207" t="s">
        <v>143</v>
      </c>
      <c r="E100" s="208" t="s">
        <v>714</v>
      </c>
      <c r="F100" s="209" t="s">
        <v>715</v>
      </c>
      <c r="G100" s="210" t="s">
        <v>507</v>
      </c>
      <c r="H100" s="211">
        <v>4</v>
      </c>
      <c r="I100" s="212"/>
      <c r="J100" s="213">
        <f>ROUND(I100*H100,2)</f>
        <v>0</v>
      </c>
      <c r="K100" s="209" t="s">
        <v>19</v>
      </c>
      <c r="L100" s="47"/>
      <c r="M100" s="214" t="s">
        <v>19</v>
      </c>
      <c r="N100" s="215" t="s">
        <v>43</v>
      </c>
      <c r="O100" s="87"/>
      <c r="P100" s="216">
        <f>O100*H100</f>
        <v>0</v>
      </c>
      <c r="Q100" s="216">
        <v>0</v>
      </c>
      <c r="R100" s="216">
        <f>Q100*H100</f>
        <v>0</v>
      </c>
      <c r="S100" s="216">
        <v>0</v>
      </c>
      <c r="T100" s="217">
        <f>S100*H100</f>
        <v>0</v>
      </c>
      <c r="U100" s="41"/>
      <c r="V100" s="41"/>
      <c r="W100" s="41"/>
      <c r="X100" s="41"/>
      <c r="Y100" s="41"/>
      <c r="Z100" s="41"/>
      <c r="AA100" s="41"/>
      <c r="AB100" s="41"/>
      <c r="AC100" s="41"/>
      <c r="AD100" s="41"/>
      <c r="AE100" s="41"/>
      <c r="AR100" s="218" t="s">
        <v>256</v>
      </c>
      <c r="AT100" s="218" t="s">
        <v>143</v>
      </c>
      <c r="AU100" s="218" t="s">
        <v>82</v>
      </c>
      <c r="AY100" s="20" t="s">
        <v>141</v>
      </c>
      <c r="BE100" s="219">
        <f>IF(N100="základní",J100,0)</f>
        <v>0</v>
      </c>
      <c r="BF100" s="219">
        <f>IF(N100="snížená",J100,0)</f>
        <v>0</v>
      </c>
      <c r="BG100" s="219">
        <f>IF(N100="zákl. přenesená",J100,0)</f>
        <v>0</v>
      </c>
      <c r="BH100" s="219">
        <f>IF(N100="sníž. přenesená",J100,0)</f>
        <v>0</v>
      </c>
      <c r="BI100" s="219">
        <f>IF(N100="nulová",J100,0)</f>
        <v>0</v>
      </c>
      <c r="BJ100" s="20" t="s">
        <v>80</v>
      </c>
      <c r="BK100" s="219">
        <f>ROUND(I100*H100,2)</f>
        <v>0</v>
      </c>
      <c r="BL100" s="20" t="s">
        <v>256</v>
      </c>
      <c r="BM100" s="218" t="s">
        <v>286</v>
      </c>
    </row>
    <row r="101" s="2" customFormat="1" ht="16.5" customHeight="1">
      <c r="A101" s="41"/>
      <c r="B101" s="42"/>
      <c r="C101" s="207" t="s">
        <v>8</v>
      </c>
      <c r="D101" s="207" t="s">
        <v>143</v>
      </c>
      <c r="E101" s="208" t="s">
        <v>716</v>
      </c>
      <c r="F101" s="209" t="s">
        <v>717</v>
      </c>
      <c r="G101" s="210" t="s">
        <v>507</v>
      </c>
      <c r="H101" s="211">
        <v>2</v>
      </c>
      <c r="I101" s="212"/>
      <c r="J101" s="213">
        <f>ROUND(I101*H101,2)</f>
        <v>0</v>
      </c>
      <c r="K101" s="209" t="s">
        <v>19</v>
      </c>
      <c r="L101" s="47"/>
      <c r="M101" s="214" t="s">
        <v>19</v>
      </c>
      <c r="N101" s="215" t="s">
        <v>43</v>
      </c>
      <c r="O101" s="87"/>
      <c r="P101" s="216">
        <f>O101*H101</f>
        <v>0</v>
      </c>
      <c r="Q101" s="216">
        <v>0</v>
      </c>
      <c r="R101" s="216">
        <f>Q101*H101</f>
        <v>0</v>
      </c>
      <c r="S101" s="216">
        <v>0</v>
      </c>
      <c r="T101" s="217">
        <f>S101*H101</f>
        <v>0</v>
      </c>
      <c r="U101" s="41"/>
      <c r="V101" s="41"/>
      <c r="W101" s="41"/>
      <c r="X101" s="41"/>
      <c r="Y101" s="41"/>
      <c r="Z101" s="41"/>
      <c r="AA101" s="41"/>
      <c r="AB101" s="41"/>
      <c r="AC101" s="41"/>
      <c r="AD101" s="41"/>
      <c r="AE101" s="41"/>
      <c r="AR101" s="218" t="s">
        <v>256</v>
      </c>
      <c r="AT101" s="218" t="s">
        <v>143</v>
      </c>
      <c r="AU101" s="218" t="s">
        <v>82</v>
      </c>
      <c r="AY101" s="20" t="s">
        <v>141</v>
      </c>
      <c r="BE101" s="219">
        <f>IF(N101="základní",J101,0)</f>
        <v>0</v>
      </c>
      <c r="BF101" s="219">
        <f>IF(N101="snížená",J101,0)</f>
        <v>0</v>
      </c>
      <c r="BG101" s="219">
        <f>IF(N101="zákl. přenesená",J101,0)</f>
        <v>0</v>
      </c>
      <c r="BH101" s="219">
        <f>IF(N101="sníž. přenesená",J101,0)</f>
        <v>0</v>
      </c>
      <c r="BI101" s="219">
        <f>IF(N101="nulová",J101,0)</f>
        <v>0</v>
      </c>
      <c r="BJ101" s="20" t="s">
        <v>80</v>
      </c>
      <c r="BK101" s="219">
        <f>ROUND(I101*H101,2)</f>
        <v>0</v>
      </c>
      <c r="BL101" s="20" t="s">
        <v>256</v>
      </c>
      <c r="BM101" s="218" t="s">
        <v>302</v>
      </c>
    </row>
    <row r="102" s="2" customFormat="1" ht="16.5" customHeight="1">
      <c r="A102" s="41"/>
      <c r="B102" s="42"/>
      <c r="C102" s="207" t="s">
        <v>238</v>
      </c>
      <c r="D102" s="207" t="s">
        <v>143</v>
      </c>
      <c r="E102" s="208" t="s">
        <v>718</v>
      </c>
      <c r="F102" s="209" t="s">
        <v>719</v>
      </c>
      <c r="G102" s="210" t="s">
        <v>507</v>
      </c>
      <c r="H102" s="211">
        <v>4</v>
      </c>
      <c r="I102" s="212"/>
      <c r="J102" s="213">
        <f>ROUND(I102*H102,2)</f>
        <v>0</v>
      </c>
      <c r="K102" s="209" t="s">
        <v>147</v>
      </c>
      <c r="L102" s="47"/>
      <c r="M102" s="214" t="s">
        <v>19</v>
      </c>
      <c r="N102" s="215" t="s">
        <v>43</v>
      </c>
      <c r="O102" s="87"/>
      <c r="P102" s="216">
        <f>O102*H102</f>
        <v>0</v>
      </c>
      <c r="Q102" s="216">
        <v>0</v>
      </c>
      <c r="R102" s="216">
        <f>Q102*H102</f>
        <v>0</v>
      </c>
      <c r="S102" s="216">
        <v>0</v>
      </c>
      <c r="T102" s="217">
        <f>S102*H102</f>
        <v>0</v>
      </c>
      <c r="U102" s="41"/>
      <c r="V102" s="41"/>
      <c r="W102" s="41"/>
      <c r="X102" s="41"/>
      <c r="Y102" s="41"/>
      <c r="Z102" s="41"/>
      <c r="AA102" s="41"/>
      <c r="AB102" s="41"/>
      <c r="AC102" s="41"/>
      <c r="AD102" s="41"/>
      <c r="AE102" s="41"/>
      <c r="AR102" s="218" t="s">
        <v>256</v>
      </c>
      <c r="AT102" s="218" t="s">
        <v>143</v>
      </c>
      <c r="AU102" s="218" t="s">
        <v>82</v>
      </c>
      <c r="AY102" s="20" t="s">
        <v>141</v>
      </c>
      <c r="BE102" s="219">
        <f>IF(N102="základní",J102,0)</f>
        <v>0</v>
      </c>
      <c r="BF102" s="219">
        <f>IF(N102="snížená",J102,0)</f>
        <v>0</v>
      </c>
      <c r="BG102" s="219">
        <f>IF(N102="zákl. přenesená",J102,0)</f>
        <v>0</v>
      </c>
      <c r="BH102" s="219">
        <f>IF(N102="sníž. přenesená",J102,0)</f>
        <v>0</v>
      </c>
      <c r="BI102" s="219">
        <f>IF(N102="nulová",J102,0)</f>
        <v>0</v>
      </c>
      <c r="BJ102" s="20" t="s">
        <v>80</v>
      </c>
      <c r="BK102" s="219">
        <f>ROUND(I102*H102,2)</f>
        <v>0</v>
      </c>
      <c r="BL102" s="20" t="s">
        <v>256</v>
      </c>
      <c r="BM102" s="218" t="s">
        <v>313</v>
      </c>
    </row>
    <row r="103" s="2" customFormat="1">
      <c r="A103" s="41"/>
      <c r="B103" s="42"/>
      <c r="C103" s="43"/>
      <c r="D103" s="220" t="s">
        <v>150</v>
      </c>
      <c r="E103" s="43"/>
      <c r="F103" s="221" t="s">
        <v>720</v>
      </c>
      <c r="G103" s="43"/>
      <c r="H103" s="43"/>
      <c r="I103" s="222"/>
      <c r="J103" s="43"/>
      <c r="K103" s="43"/>
      <c r="L103" s="47"/>
      <c r="M103" s="223"/>
      <c r="N103" s="224"/>
      <c r="O103" s="87"/>
      <c r="P103" s="87"/>
      <c r="Q103" s="87"/>
      <c r="R103" s="87"/>
      <c r="S103" s="87"/>
      <c r="T103" s="88"/>
      <c r="U103" s="41"/>
      <c r="V103" s="41"/>
      <c r="W103" s="41"/>
      <c r="X103" s="41"/>
      <c r="Y103" s="41"/>
      <c r="Z103" s="41"/>
      <c r="AA103" s="41"/>
      <c r="AB103" s="41"/>
      <c r="AC103" s="41"/>
      <c r="AD103" s="41"/>
      <c r="AE103" s="41"/>
      <c r="AT103" s="20" t="s">
        <v>150</v>
      </c>
      <c r="AU103" s="20" t="s">
        <v>82</v>
      </c>
    </row>
    <row r="104" s="2" customFormat="1" ht="16.5" customHeight="1">
      <c r="A104" s="41"/>
      <c r="B104" s="42"/>
      <c r="C104" s="207" t="s">
        <v>244</v>
      </c>
      <c r="D104" s="207" t="s">
        <v>143</v>
      </c>
      <c r="E104" s="208" t="s">
        <v>721</v>
      </c>
      <c r="F104" s="209" t="s">
        <v>722</v>
      </c>
      <c r="G104" s="210" t="s">
        <v>507</v>
      </c>
      <c r="H104" s="211">
        <v>6</v>
      </c>
      <c r="I104" s="212"/>
      <c r="J104" s="213">
        <f>ROUND(I104*H104,2)</f>
        <v>0</v>
      </c>
      <c r="K104" s="209" t="s">
        <v>147</v>
      </c>
      <c r="L104" s="47"/>
      <c r="M104" s="214" t="s">
        <v>19</v>
      </c>
      <c r="N104" s="215" t="s">
        <v>43</v>
      </c>
      <c r="O104" s="87"/>
      <c r="P104" s="216">
        <f>O104*H104</f>
        <v>0</v>
      </c>
      <c r="Q104" s="216">
        <v>0</v>
      </c>
      <c r="R104" s="216">
        <f>Q104*H104</f>
        <v>0</v>
      </c>
      <c r="S104" s="216">
        <v>0</v>
      </c>
      <c r="T104" s="217">
        <f>S104*H104</f>
        <v>0</v>
      </c>
      <c r="U104" s="41"/>
      <c r="V104" s="41"/>
      <c r="W104" s="41"/>
      <c r="X104" s="41"/>
      <c r="Y104" s="41"/>
      <c r="Z104" s="41"/>
      <c r="AA104" s="41"/>
      <c r="AB104" s="41"/>
      <c r="AC104" s="41"/>
      <c r="AD104" s="41"/>
      <c r="AE104" s="41"/>
      <c r="AR104" s="218" t="s">
        <v>256</v>
      </c>
      <c r="AT104" s="218" t="s">
        <v>143</v>
      </c>
      <c r="AU104" s="218" t="s">
        <v>82</v>
      </c>
      <c r="AY104" s="20" t="s">
        <v>141</v>
      </c>
      <c r="BE104" s="219">
        <f>IF(N104="základní",J104,0)</f>
        <v>0</v>
      </c>
      <c r="BF104" s="219">
        <f>IF(N104="snížená",J104,0)</f>
        <v>0</v>
      </c>
      <c r="BG104" s="219">
        <f>IF(N104="zákl. přenesená",J104,0)</f>
        <v>0</v>
      </c>
      <c r="BH104" s="219">
        <f>IF(N104="sníž. přenesená",J104,0)</f>
        <v>0</v>
      </c>
      <c r="BI104" s="219">
        <f>IF(N104="nulová",J104,0)</f>
        <v>0</v>
      </c>
      <c r="BJ104" s="20" t="s">
        <v>80</v>
      </c>
      <c r="BK104" s="219">
        <f>ROUND(I104*H104,2)</f>
        <v>0</v>
      </c>
      <c r="BL104" s="20" t="s">
        <v>256</v>
      </c>
      <c r="BM104" s="218" t="s">
        <v>328</v>
      </c>
    </row>
    <row r="105" s="2" customFormat="1">
      <c r="A105" s="41"/>
      <c r="B105" s="42"/>
      <c r="C105" s="43"/>
      <c r="D105" s="220" t="s">
        <v>150</v>
      </c>
      <c r="E105" s="43"/>
      <c r="F105" s="221" t="s">
        <v>723</v>
      </c>
      <c r="G105" s="43"/>
      <c r="H105" s="43"/>
      <c r="I105" s="222"/>
      <c r="J105" s="43"/>
      <c r="K105" s="43"/>
      <c r="L105" s="47"/>
      <c r="M105" s="223"/>
      <c r="N105" s="224"/>
      <c r="O105" s="87"/>
      <c r="P105" s="87"/>
      <c r="Q105" s="87"/>
      <c r="R105" s="87"/>
      <c r="S105" s="87"/>
      <c r="T105" s="88"/>
      <c r="U105" s="41"/>
      <c r="V105" s="41"/>
      <c r="W105" s="41"/>
      <c r="X105" s="41"/>
      <c r="Y105" s="41"/>
      <c r="Z105" s="41"/>
      <c r="AA105" s="41"/>
      <c r="AB105" s="41"/>
      <c r="AC105" s="41"/>
      <c r="AD105" s="41"/>
      <c r="AE105" s="41"/>
      <c r="AT105" s="20" t="s">
        <v>150</v>
      </c>
      <c r="AU105" s="20" t="s">
        <v>82</v>
      </c>
    </row>
    <row r="106" s="2" customFormat="1" ht="16.5" customHeight="1">
      <c r="A106" s="41"/>
      <c r="B106" s="42"/>
      <c r="C106" s="207" t="s">
        <v>251</v>
      </c>
      <c r="D106" s="207" t="s">
        <v>143</v>
      </c>
      <c r="E106" s="208" t="s">
        <v>724</v>
      </c>
      <c r="F106" s="209" t="s">
        <v>725</v>
      </c>
      <c r="G106" s="210" t="s">
        <v>701</v>
      </c>
      <c r="H106" s="211">
        <v>1</v>
      </c>
      <c r="I106" s="212"/>
      <c r="J106" s="213">
        <f>ROUND(I106*H106,2)</f>
        <v>0</v>
      </c>
      <c r="K106" s="209" t="s">
        <v>19</v>
      </c>
      <c r="L106" s="47"/>
      <c r="M106" s="214" t="s">
        <v>19</v>
      </c>
      <c r="N106" s="215" t="s">
        <v>43</v>
      </c>
      <c r="O106" s="87"/>
      <c r="P106" s="216">
        <f>O106*H106</f>
        <v>0</v>
      </c>
      <c r="Q106" s="216">
        <v>0</v>
      </c>
      <c r="R106" s="216">
        <f>Q106*H106</f>
        <v>0</v>
      </c>
      <c r="S106" s="216">
        <v>0</v>
      </c>
      <c r="T106" s="217">
        <f>S106*H106</f>
        <v>0</v>
      </c>
      <c r="U106" s="41"/>
      <c r="V106" s="41"/>
      <c r="W106" s="41"/>
      <c r="X106" s="41"/>
      <c r="Y106" s="41"/>
      <c r="Z106" s="41"/>
      <c r="AA106" s="41"/>
      <c r="AB106" s="41"/>
      <c r="AC106" s="41"/>
      <c r="AD106" s="41"/>
      <c r="AE106" s="41"/>
      <c r="AR106" s="218" t="s">
        <v>256</v>
      </c>
      <c r="AT106" s="218" t="s">
        <v>143</v>
      </c>
      <c r="AU106" s="218" t="s">
        <v>82</v>
      </c>
      <c r="AY106" s="20" t="s">
        <v>141</v>
      </c>
      <c r="BE106" s="219">
        <f>IF(N106="základní",J106,0)</f>
        <v>0</v>
      </c>
      <c r="BF106" s="219">
        <f>IF(N106="snížená",J106,0)</f>
        <v>0</v>
      </c>
      <c r="BG106" s="219">
        <f>IF(N106="zákl. přenesená",J106,0)</f>
        <v>0</v>
      </c>
      <c r="BH106" s="219">
        <f>IF(N106="sníž. přenesená",J106,0)</f>
        <v>0</v>
      </c>
      <c r="BI106" s="219">
        <f>IF(N106="nulová",J106,0)</f>
        <v>0</v>
      </c>
      <c r="BJ106" s="20" t="s">
        <v>80</v>
      </c>
      <c r="BK106" s="219">
        <f>ROUND(I106*H106,2)</f>
        <v>0</v>
      </c>
      <c r="BL106" s="20" t="s">
        <v>256</v>
      </c>
      <c r="BM106" s="218" t="s">
        <v>342</v>
      </c>
    </row>
    <row r="107" s="2" customFormat="1" ht="16.5" customHeight="1">
      <c r="A107" s="41"/>
      <c r="B107" s="42"/>
      <c r="C107" s="207" t="s">
        <v>256</v>
      </c>
      <c r="D107" s="207" t="s">
        <v>143</v>
      </c>
      <c r="E107" s="208" t="s">
        <v>726</v>
      </c>
      <c r="F107" s="209" t="s">
        <v>727</v>
      </c>
      <c r="G107" s="210" t="s">
        <v>701</v>
      </c>
      <c r="H107" s="211">
        <v>1</v>
      </c>
      <c r="I107" s="212"/>
      <c r="J107" s="213">
        <f>ROUND(I107*H107,2)</f>
        <v>0</v>
      </c>
      <c r="K107" s="209" t="s">
        <v>19</v>
      </c>
      <c r="L107" s="47"/>
      <c r="M107" s="214" t="s">
        <v>19</v>
      </c>
      <c r="N107" s="215" t="s">
        <v>43</v>
      </c>
      <c r="O107" s="87"/>
      <c r="P107" s="216">
        <f>O107*H107</f>
        <v>0</v>
      </c>
      <c r="Q107" s="216">
        <v>0</v>
      </c>
      <c r="R107" s="216">
        <f>Q107*H107</f>
        <v>0</v>
      </c>
      <c r="S107" s="216">
        <v>0</v>
      </c>
      <c r="T107" s="217">
        <f>S107*H107</f>
        <v>0</v>
      </c>
      <c r="U107" s="41"/>
      <c r="V107" s="41"/>
      <c r="W107" s="41"/>
      <c r="X107" s="41"/>
      <c r="Y107" s="41"/>
      <c r="Z107" s="41"/>
      <c r="AA107" s="41"/>
      <c r="AB107" s="41"/>
      <c r="AC107" s="41"/>
      <c r="AD107" s="41"/>
      <c r="AE107" s="41"/>
      <c r="AR107" s="218" t="s">
        <v>256</v>
      </c>
      <c r="AT107" s="218" t="s">
        <v>143</v>
      </c>
      <c r="AU107" s="218" t="s">
        <v>82</v>
      </c>
      <c r="AY107" s="20" t="s">
        <v>141</v>
      </c>
      <c r="BE107" s="219">
        <f>IF(N107="základní",J107,0)</f>
        <v>0</v>
      </c>
      <c r="BF107" s="219">
        <f>IF(N107="snížená",J107,0)</f>
        <v>0</v>
      </c>
      <c r="BG107" s="219">
        <f>IF(N107="zákl. přenesená",J107,0)</f>
        <v>0</v>
      </c>
      <c r="BH107" s="219">
        <f>IF(N107="sníž. přenesená",J107,0)</f>
        <v>0</v>
      </c>
      <c r="BI107" s="219">
        <f>IF(N107="nulová",J107,0)</f>
        <v>0</v>
      </c>
      <c r="BJ107" s="20" t="s">
        <v>80</v>
      </c>
      <c r="BK107" s="219">
        <f>ROUND(I107*H107,2)</f>
        <v>0</v>
      </c>
      <c r="BL107" s="20" t="s">
        <v>256</v>
      </c>
      <c r="BM107" s="218" t="s">
        <v>357</v>
      </c>
    </row>
    <row r="108" s="2" customFormat="1" ht="16.5" customHeight="1">
      <c r="A108" s="41"/>
      <c r="B108" s="42"/>
      <c r="C108" s="207" t="s">
        <v>261</v>
      </c>
      <c r="D108" s="207" t="s">
        <v>143</v>
      </c>
      <c r="E108" s="208" t="s">
        <v>728</v>
      </c>
      <c r="F108" s="209" t="s">
        <v>729</v>
      </c>
      <c r="G108" s="210" t="s">
        <v>701</v>
      </c>
      <c r="H108" s="211">
        <v>2</v>
      </c>
      <c r="I108" s="212"/>
      <c r="J108" s="213">
        <f>ROUND(I108*H108,2)</f>
        <v>0</v>
      </c>
      <c r="K108" s="209" t="s">
        <v>19</v>
      </c>
      <c r="L108" s="47"/>
      <c r="M108" s="214" t="s">
        <v>19</v>
      </c>
      <c r="N108" s="215" t="s">
        <v>43</v>
      </c>
      <c r="O108" s="87"/>
      <c r="P108" s="216">
        <f>O108*H108</f>
        <v>0</v>
      </c>
      <c r="Q108" s="216">
        <v>0</v>
      </c>
      <c r="R108" s="216">
        <f>Q108*H108</f>
        <v>0</v>
      </c>
      <c r="S108" s="216">
        <v>0</v>
      </c>
      <c r="T108" s="217">
        <f>S108*H108</f>
        <v>0</v>
      </c>
      <c r="U108" s="41"/>
      <c r="V108" s="41"/>
      <c r="W108" s="41"/>
      <c r="X108" s="41"/>
      <c r="Y108" s="41"/>
      <c r="Z108" s="41"/>
      <c r="AA108" s="41"/>
      <c r="AB108" s="41"/>
      <c r="AC108" s="41"/>
      <c r="AD108" s="41"/>
      <c r="AE108" s="41"/>
      <c r="AR108" s="218" t="s">
        <v>256</v>
      </c>
      <c r="AT108" s="218" t="s">
        <v>143</v>
      </c>
      <c r="AU108" s="218" t="s">
        <v>82</v>
      </c>
      <c r="AY108" s="20" t="s">
        <v>141</v>
      </c>
      <c r="BE108" s="219">
        <f>IF(N108="základní",J108,0)</f>
        <v>0</v>
      </c>
      <c r="BF108" s="219">
        <f>IF(N108="snížená",J108,0)</f>
        <v>0</v>
      </c>
      <c r="BG108" s="219">
        <f>IF(N108="zákl. přenesená",J108,0)</f>
        <v>0</v>
      </c>
      <c r="BH108" s="219">
        <f>IF(N108="sníž. přenesená",J108,0)</f>
        <v>0</v>
      </c>
      <c r="BI108" s="219">
        <f>IF(N108="nulová",J108,0)</f>
        <v>0</v>
      </c>
      <c r="BJ108" s="20" t="s">
        <v>80</v>
      </c>
      <c r="BK108" s="219">
        <f>ROUND(I108*H108,2)</f>
        <v>0</v>
      </c>
      <c r="BL108" s="20" t="s">
        <v>256</v>
      </c>
      <c r="BM108" s="218" t="s">
        <v>368</v>
      </c>
    </row>
    <row r="109" s="2" customFormat="1" ht="16.5" customHeight="1">
      <c r="A109" s="41"/>
      <c r="B109" s="42"/>
      <c r="C109" s="207" t="s">
        <v>266</v>
      </c>
      <c r="D109" s="207" t="s">
        <v>143</v>
      </c>
      <c r="E109" s="208" t="s">
        <v>730</v>
      </c>
      <c r="F109" s="209" t="s">
        <v>731</v>
      </c>
      <c r="G109" s="210" t="s">
        <v>507</v>
      </c>
      <c r="H109" s="211">
        <v>3</v>
      </c>
      <c r="I109" s="212"/>
      <c r="J109" s="213">
        <f>ROUND(I109*H109,2)</f>
        <v>0</v>
      </c>
      <c r="K109" s="209" t="s">
        <v>19</v>
      </c>
      <c r="L109" s="47"/>
      <c r="M109" s="214" t="s">
        <v>19</v>
      </c>
      <c r="N109" s="215" t="s">
        <v>43</v>
      </c>
      <c r="O109" s="87"/>
      <c r="P109" s="216">
        <f>O109*H109</f>
        <v>0</v>
      </c>
      <c r="Q109" s="216">
        <v>0</v>
      </c>
      <c r="R109" s="216">
        <f>Q109*H109</f>
        <v>0</v>
      </c>
      <c r="S109" s="216">
        <v>0</v>
      </c>
      <c r="T109" s="217">
        <f>S109*H109</f>
        <v>0</v>
      </c>
      <c r="U109" s="41"/>
      <c r="V109" s="41"/>
      <c r="W109" s="41"/>
      <c r="X109" s="41"/>
      <c r="Y109" s="41"/>
      <c r="Z109" s="41"/>
      <c r="AA109" s="41"/>
      <c r="AB109" s="41"/>
      <c r="AC109" s="41"/>
      <c r="AD109" s="41"/>
      <c r="AE109" s="41"/>
      <c r="AR109" s="218" t="s">
        <v>256</v>
      </c>
      <c r="AT109" s="218" t="s">
        <v>143</v>
      </c>
      <c r="AU109" s="218" t="s">
        <v>82</v>
      </c>
      <c r="AY109" s="20" t="s">
        <v>141</v>
      </c>
      <c r="BE109" s="219">
        <f>IF(N109="základní",J109,0)</f>
        <v>0</v>
      </c>
      <c r="BF109" s="219">
        <f>IF(N109="snížená",J109,0)</f>
        <v>0</v>
      </c>
      <c r="BG109" s="219">
        <f>IF(N109="zákl. přenesená",J109,0)</f>
        <v>0</v>
      </c>
      <c r="BH109" s="219">
        <f>IF(N109="sníž. přenesená",J109,0)</f>
        <v>0</v>
      </c>
      <c r="BI109" s="219">
        <f>IF(N109="nulová",J109,0)</f>
        <v>0</v>
      </c>
      <c r="BJ109" s="20" t="s">
        <v>80</v>
      </c>
      <c r="BK109" s="219">
        <f>ROUND(I109*H109,2)</f>
        <v>0</v>
      </c>
      <c r="BL109" s="20" t="s">
        <v>256</v>
      </c>
      <c r="BM109" s="218" t="s">
        <v>382</v>
      </c>
    </row>
    <row r="110" s="2" customFormat="1" ht="16.5" customHeight="1">
      <c r="A110" s="41"/>
      <c r="B110" s="42"/>
      <c r="C110" s="207" t="s">
        <v>272</v>
      </c>
      <c r="D110" s="207" t="s">
        <v>143</v>
      </c>
      <c r="E110" s="208" t="s">
        <v>732</v>
      </c>
      <c r="F110" s="209" t="s">
        <v>733</v>
      </c>
      <c r="G110" s="210" t="s">
        <v>507</v>
      </c>
      <c r="H110" s="211">
        <v>3</v>
      </c>
      <c r="I110" s="212"/>
      <c r="J110" s="213">
        <f>ROUND(I110*H110,2)</f>
        <v>0</v>
      </c>
      <c r="K110" s="209" t="s">
        <v>147</v>
      </c>
      <c r="L110" s="47"/>
      <c r="M110" s="214" t="s">
        <v>19</v>
      </c>
      <c r="N110" s="215" t="s">
        <v>43</v>
      </c>
      <c r="O110" s="87"/>
      <c r="P110" s="216">
        <f>O110*H110</f>
        <v>0</v>
      </c>
      <c r="Q110" s="216">
        <v>0</v>
      </c>
      <c r="R110" s="216">
        <f>Q110*H110</f>
        <v>0</v>
      </c>
      <c r="S110" s="216">
        <v>0</v>
      </c>
      <c r="T110" s="217">
        <f>S110*H110</f>
        <v>0</v>
      </c>
      <c r="U110" s="41"/>
      <c r="V110" s="41"/>
      <c r="W110" s="41"/>
      <c r="X110" s="41"/>
      <c r="Y110" s="41"/>
      <c r="Z110" s="41"/>
      <c r="AA110" s="41"/>
      <c r="AB110" s="41"/>
      <c r="AC110" s="41"/>
      <c r="AD110" s="41"/>
      <c r="AE110" s="41"/>
      <c r="AR110" s="218" t="s">
        <v>256</v>
      </c>
      <c r="AT110" s="218" t="s">
        <v>143</v>
      </c>
      <c r="AU110" s="218" t="s">
        <v>82</v>
      </c>
      <c r="AY110" s="20" t="s">
        <v>141</v>
      </c>
      <c r="BE110" s="219">
        <f>IF(N110="základní",J110,0)</f>
        <v>0</v>
      </c>
      <c r="BF110" s="219">
        <f>IF(N110="snížená",J110,0)</f>
        <v>0</v>
      </c>
      <c r="BG110" s="219">
        <f>IF(N110="zákl. přenesená",J110,0)</f>
        <v>0</v>
      </c>
      <c r="BH110" s="219">
        <f>IF(N110="sníž. přenesená",J110,0)</f>
        <v>0</v>
      </c>
      <c r="BI110" s="219">
        <f>IF(N110="nulová",J110,0)</f>
        <v>0</v>
      </c>
      <c r="BJ110" s="20" t="s">
        <v>80</v>
      </c>
      <c r="BK110" s="219">
        <f>ROUND(I110*H110,2)</f>
        <v>0</v>
      </c>
      <c r="BL110" s="20" t="s">
        <v>256</v>
      </c>
      <c r="BM110" s="218" t="s">
        <v>326</v>
      </c>
    </row>
    <row r="111" s="2" customFormat="1">
      <c r="A111" s="41"/>
      <c r="B111" s="42"/>
      <c r="C111" s="43"/>
      <c r="D111" s="220" t="s">
        <v>150</v>
      </c>
      <c r="E111" s="43"/>
      <c r="F111" s="221" t="s">
        <v>734</v>
      </c>
      <c r="G111" s="43"/>
      <c r="H111" s="43"/>
      <c r="I111" s="222"/>
      <c r="J111" s="43"/>
      <c r="K111" s="43"/>
      <c r="L111" s="47"/>
      <c r="M111" s="223"/>
      <c r="N111" s="224"/>
      <c r="O111" s="87"/>
      <c r="P111" s="87"/>
      <c r="Q111" s="87"/>
      <c r="R111" s="87"/>
      <c r="S111" s="87"/>
      <c r="T111" s="88"/>
      <c r="U111" s="41"/>
      <c r="V111" s="41"/>
      <c r="W111" s="41"/>
      <c r="X111" s="41"/>
      <c r="Y111" s="41"/>
      <c r="Z111" s="41"/>
      <c r="AA111" s="41"/>
      <c r="AB111" s="41"/>
      <c r="AC111" s="41"/>
      <c r="AD111" s="41"/>
      <c r="AE111" s="41"/>
      <c r="AT111" s="20" t="s">
        <v>150</v>
      </c>
      <c r="AU111" s="20" t="s">
        <v>82</v>
      </c>
    </row>
    <row r="112" s="2" customFormat="1" ht="21.75" customHeight="1">
      <c r="A112" s="41"/>
      <c r="B112" s="42"/>
      <c r="C112" s="207" t="s">
        <v>277</v>
      </c>
      <c r="D112" s="207" t="s">
        <v>143</v>
      </c>
      <c r="E112" s="208" t="s">
        <v>735</v>
      </c>
      <c r="F112" s="209" t="s">
        <v>736</v>
      </c>
      <c r="G112" s="210" t="s">
        <v>216</v>
      </c>
      <c r="H112" s="211">
        <v>1.5</v>
      </c>
      <c r="I112" s="212"/>
      <c r="J112" s="213">
        <f>ROUND(I112*H112,2)</f>
        <v>0</v>
      </c>
      <c r="K112" s="209" t="s">
        <v>19</v>
      </c>
      <c r="L112" s="47"/>
      <c r="M112" s="214" t="s">
        <v>19</v>
      </c>
      <c r="N112" s="215" t="s">
        <v>43</v>
      </c>
      <c r="O112" s="87"/>
      <c r="P112" s="216">
        <f>O112*H112</f>
        <v>0</v>
      </c>
      <c r="Q112" s="216">
        <v>0</v>
      </c>
      <c r="R112" s="216">
        <f>Q112*H112</f>
        <v>0</v>
      </c>
      <c r="S112" s="216">
        <v>0</v>
      </c>
      <c r="T112" s="217">
        <f>S112*H112</f>
        <v>0</v>
      </c>
      <c r="U112" s="41"/>
      <c r="V112" s="41"/>
      <c r="W112" s="41"/>
      <c r="X112" s="41"/>
      <c r="Y112" s="41"/>
      <c r="Z112" s="41"/>
      <c r="AA112" s="41"/>
      <c r="AB112" s="41"/>
      <c r="AC112" s="41"/>
      <c r="AD112" s="41"/>
      <c r="AE112" s="41"/>
      <c r="AR112" s="218" t="s">
        <v>256</v>
      </c>
      <c r="AT112" s="218" t="s">
        <v>143</v>
      </c>
      <c r="AU112" s="218" t="s">
        <v>82</v>
      </c>
      <c r="AY112" s="20" t="s">
        <v>141</v>
      </c>
      <c r="BE112" s="219">
        <f>IF(N112="základní",J112,0)</f>
        <v>0</v>
      </c>
      <c r="BF112" s="219">
        <f>IF(N112="snížená",J112,0)</f>
        <v>0</v>
      </c>
      <c r="BG112" s="219">
        <f>IF(N112="zákl. přenesená",J112,0)</f>
        <v>0</v>
      </c>
      <c r="BH112" s="219">
        <f>IF(N112="sníž. přenesená",J112,0)</f>
        <v>0</v>
      </c>
      <c r="BI112" s="219">
        <f>IF(N112="nulová",J112,0)</f>
        <v>0</v>
      </c>
      <c r="BJ112" s="20" t="s">
        <v>80</v>
      </c>
      <c r="BK112" s="219">
        <f>ROUND(I112*H112,2)</f>
        <v>0</v>
      </c>
      <c r="BL112" s="20" t="s">
        <v>256</v>
      </c>
      <c r="BM112" s="218" t="s">
        <v>422</v>
      </c>
    </row>
    <row r="113" s="2" customFormat="1" ht="16.5" customHeight="1">
      <c r="A113" s="41"/>
      <c r="B113" s="42"/>
      <c r="C113" s="207" t="s">
        <v>7</v>
      </c>
      <c r="D113" s="207" t="s">
        <v>143</v>
      </c>
      <c r="E113" s="208" t="s">
        <v>737</v>
      </c>
      <c r="F113" s="209" t="s">
        <v>738</v>
      </c>
      <c r="G113" s="210" t="s">
        <v>247</v>
      </c>
      <c r="H113" s="211">
        <v>3</v>
      </c>
      <c r="I113" s="212"/>
      <c r="J113" s="213">
        <f>ROUND(I113*H113,2)</f>
        <v>0</v>
      </c>
      <c r="K113" s="209" t="s">
        <v>19</v>
      </c>
      <c r="L113" s="47"/>
      <c r="M113" s="214" t="s">
        <v>19</v>
      </c>
      <c r="N113" s="215" t="s">
        <v>43</v>
      </c>
      <c r="O113" s="87"/>
      <c r="P113" s="216">
        <f>O113*H113</f>
        <v>0</v>
      </c>
      <c r="Q113" s="216">
        <v>0</v>
      </c>
      <c r="R113" s="216">
        <f>Q113*H113</f>
        <v>0</v>
      </c>
      <c r="S113" s="216">
        <v>0</v>
      </c>
      <c r="T113" s="217">
        <f>S113*H113</f>
        <v>0</v>
      </c>
      <c r="U113" s="41"/>
      <c r="V113" s="41"/>
      <c r="W113" s="41"/>
      <c r="X113" s="41"/>
      <c r="Y113" s="41"/>
      <c r="Z113" s="41"/>
      <c r="AA113" s="41"/>
      <c r="AB113" s="41"/>
      <c r="AC113" s="41"/>
      <c r="AD113" s="41"/>
      <c r="AE113" s="41"/>
      <c r="AR113" s="218" t="s">
        <v>256</v>
      </c>
      <c r="AT113" s="218" t="s">
        <v>143</v>
      </c>
      <c r="AU113" s="218" t="s">
        <v>82</v>
      </c>
      <c r="AY113" s="20" t="s">
        <v>141</v>
      </c>
      <c r="BE113" s="219">
        <f>IF(N113="základní",J113,0)</f>
        <v>0</v>
      </c>
      <c r="BF113" s="219">
        <f>IF(N113="snížená",J113,0)</f>
        <v>0</v>
      </c>
      <c r="BG113" s="219">
        <f>IF(N113="zákl. přenesená",J113,0)</f>
        <v>0</v>
      </c>
      <c r="BH113" s="219">
        <f>IF(N113="sníž. přenesená",J113,0)</f>
        <v>0</v>
      </c>
      <c r="BI113" s="219">
        <f>IF(N113="nulová",J113,0)</f>
        <v>0</v>
      </c>
      <c r="BJ113" s="20" t="s">
        <v>80</v>
      </c>
      <c r="BK113" s="219">
        <f>ROUND(I113*H113,2)</f>
        <v>0</v>
      </c>
      <c r="BL113" s="20" t="s">
        <v>256</v>
      </c>
      <c r="BM113" s="218" t="s">
        <v>435</v>
      </c>
    </row>
    <row r="114" s="2" customFormat="1" ht="16.5" customHeight="1">
      <c r="A114" s="41"/>
      <c r="B114" s="42"/>
      <c r="C114" s="207" t="s">
        <v>286</v>
      </c>
      <c r="D114" s="207" t="s">
        <v>143</v>
      </c>
      <c r="E114" s="208" t="s">
        <v>739</v>
      </c>
      <c r="F114" s="209" t="s">
        <v>740</v>
      </c>
      <c r="G114" s="210" t="s">
        <v>247</v>
      </c>
      <c r="H114" s="211">
        <v>6</v>
      </c>
      <c r="I114" s="212"/>
      <c r="J114" s="213">
        <f>ROUND(I114*H114,2)</f>
        <v>0</v>
      </c>
      <c r="K114" s="209" t="s">
        <v>19</v>
      </c>
      <c r="L114" s="47"/>
      <c r="M114" s="214" t="s">
        <v>19</v>
      </c>
      <c r="N114" s="215" t="s">
        <v>43</v>
      </c>
      <c r="O114" s="87"/>
      <c r="P114" s="216">
        <f>O114*H114</f>
        <v>0</v>
      </c>
      <c r="Q114" s="216">
        <v>0</v>
      </c>
      <c r="R114" s="216">
        <f>Q114*H114</f>
        <v>0</v>
      </c>
      <c r="S114" s="216">
        <v>0</v>
      </c>
      <c r="T114" s="217">
        <f>S114*H114</f>
        <v>0</v>
      </c>
      <c r="U114" s="41"/>
      <c r="V114" s="41"/>
      <c r="W114" s="41"/>
      <c r="X114" s="41"/>
      <c r="Y114" s="41"/>
      <c r="Z114" s="41"/>
      <c r="AA114" s="41"/>
      <c r="AB114" s="41"/>
      <c r="AC114" s="41"/>
      <c r="AD114" s="41"/>
      <c r="AE114" s="41"/>
      <c r="AR114" s="218" t="s">
        <v>256</v>
      </c>
      <c r="AT114" s="218" t="s">
        <v>143</v>
      </c>
      <c r="AU114" s="218" t="s">
        <v>82</v>
      </c>
      <c r="AY114" s="20" t="s">
        <v>141</v>
      </c>
      <c r="BE114" s="219">
        <f>IF(N114="základní",J114,0)</f>
        <v>0</v>
      </c>
      <c r="BF114" s="219">
        <f>IF(N114="snížená",J114,0)</f>
        <v>0</v>
      </c>
      <c r="BG114" s="219">
        <f>IF(N114="zákl. přenesená",J114,0)</f>
        <v>0</v>
      </c>
      <c r="BH114" s="219">
        <f>IF(N114="sníž. přenesená",J114,0)</f>
        <v>0</v>
      </c>
      <c r="BI114" s="219">
        <f>IF(N114="nulová",J114,0)</f>
        <v>0</v>
      </c>
      <c r="BJ114" s="20" t="s">
        <v>80</v>
      </c>
      <c r="BK114" s="219">
        <f>ROUND(I114*H114,2)</f>
        <v>0</v>
      </c>
      <c r="BL114" s="20" t="s">
        <v>256</v>
      </c>
      <c r="BM114" s="218" t="s">
        <v>448</v>
      </c>
    </row>
    <row r="115" s="2" customFormat="1" ht="16.5" customHeight="1">
      <c r="A115" s="41"/>
      <c r="B115" s="42"/>
      <c r="C115" s="207" t="s">
        <v>296</v>
      </c>
      <c r="D115" s="207" t="s">
        <v>143</v>
      </c>
      <c r="E115" s="208" t="s">
        <v>741</v>
      </c>
      <c r="F115" s="209" t="s">
        <v>742</v>
      </c>
      <c r="G115" s="210" t="s">
        <v>247</v>
      </c>
      <c r="H115" s="211">
        <v>2</v>
      </c>
      <c r="I115" s="212"/>
      <c r="J115" s="213">
        <f>ROUND(I115*H115,2)</f>
        <v>0</v>
      </c>
      <c r="K115" s="209" t="s">
        <v>19</v>
      </c>
      <c r="L115" s="47"/>
      <c r="M115" s="214" t="s">
        <v>19</v>
      </c>
      <c r="N115" s="215" t="s">
        <v>43</v>
      </c>
      <c r="O115" s="87"/>
      <c r="P115" s="216">
        <f>O115*H115</f>
        <v>0</v>
      </c>
      <c r="Q115" s="216">
        <v>0</v>
      </c>
      <c r="R115" s="216">
        <f>Q115*H115</f>
        <v>0</v>
      </c>
      <c r="S115" s="216">
        <v>0</v>
      </c>
      <c r="T115" s="217">
        <f>S115*H115</f>
        <v>0</v>
      </c>
      <c r="U115" s="41"/>
      <c r="V115" s="41"/>
      <c r="W115" s="41"/>
      <c r="X115" s="41"/>
      <c r="Y115" s="41"/>
      <c r="Z115" s="41"/>
      <c r="AA115" s="41"/>
      <c r="AB115" s="41"/>
      <c r="AC115" s="41"/>
      <c r="AD115" s="41"/>
      <c r="AE115" s="41"/>
      <c r="AR115" s="218" t="s">
        <v>256</v>
      </c>
      <c r="AT115" s="218" t="s">
        <v>143</v>
      </c>
      <c r="AU115" s="218" t="s">
        <v>82</v>
      </c>
      <c r="AY115" s="20" t="s">
        <v>141</v>
      </c>
      <c r="BE115" s="219">
        <f>IF(N115="základní",J115,0)</f>
        <v>0</v>
      </c>
      <c r="BF115" s="219">
        <f>IF(N115="snížená",J115,0)</f>
        <v>0</v>
      </c>
      <c r="BG115" s="219">
        <f>IF(N115="zákl. přenesená",J115,0)</f>
        <v>0</v>
      </c>
      <c r="BH115" s="219">
        <f>IF(N115="sníž. přenesená",J115,0)</f>
        <v>0</v>
      </c>
      <c r="BI115" s="219">
        <f>IF(N115="nulová",J115,0)</f>
        <v>0</v>
      </c>
      <c r="BJ115" s="20" t="s">
        <v>80</v>
      </c>
      <c r="BK115" s="219">
        <f>ROUND(I115*H115,2)</f>
        <v>0</v>
      </c>
      <c r="BL115" s="20" t="s">
        <v>256</v>
      </c>
      <c r="BM115" s="218" t="s">
        <v>459</v>
      </c>
    </row>
    <row r="116" s="2" customFormat="1" ht="16.5" customHeight="1">
      <c r="A116" s="41"/>
      <c r="B116" s="42"/>
      <c r="C116" s="207" t="s">
        <v>302</v>
      </c>
      <c r="D116" s="207" t="s">
        <v>143</v>
      </c>
      <c r="E116" s="208" t="s">
        <v>743</v>
      </c>
      <c r="F116" s="209" t="s">
        <v>744</v>
      </c>
      <c r="G116" s="210" t="s">
        <v>247</v>
      </c>
      <c r="H116" s="211">
        <v>28</v>
      </c>
      <c r="I116" s="212"/>
      <c r="J116" s="213">
        <f>ROUND(I116*H116,2)</f>
        <v>0</v>
      </c>
      <c r="K116" s="209" t="s">
        <v>19</v>
      </c>
      <c r="L116" s="47"/>
      <c r="M116" s="214" t="s">
        <v>19</v>
      </c>
      <c r="N116" s="215" t="s">
        <v>43</v>
      </c>
      <c r="O116" s="87"/>
      <c r="P116" s="216">
        <f>O116*H116</f>
        <v>0</v>
      </c>
      <c r="Q116" s="216">
        <v>0</v>
      </c>
      <c r="R116" s="216">
        <f>Q116*H116</f>
        <v>0</v>
      </c>
      <c r="S116" s="216">
        <v>0</v>
      </c>
      <c r="T116" s="217">
        <f>S116*H116</f>
        <v>0</v>
      </c>
      <c r="U116" s="41"/>
      <c r="V116" s="41"/>
      <c r="W116" s="41"/>
      <c r="X116" s="41"/>
      <c r="Y116" s="41"/>
      <c r="Z116" s="41"/>
      <c r="AA116" s="41"/>
      <c r="AB116" s="41"/>
      <c r="AC116" s="41"/>
      <c r="AD116" s="41"/>
      <c r="AE116" s="41"/>
      <c r="AR116" s="218" t="s">
        <v>256</v>
      </c>
      <c r="AT116" s="218" t="s">
        <v>143</v>
      </c>
      <c r="AU116" s="218" t="s">
        <v>82</v>
      </c>
      <c r="AY116" s="20" t="s">
        <v>141</v>
      </c>
      <c r="BE116" s="219">
        <f>IF(N116="základní",J116,0)</f>
        <v>0</v>
      </c>
      <c r="BF116" s="219">
        <f>IF(N116="snížená",J116,0)</f>
        <v>0</v>
      </c>
      <c r="BG116" s="219">
        <f>IF(N116="zákl. přenesená",J116,0)</f>
        <v>0</v>
      </c>
      <c r="BH116" s="219">
        <f>IF(N116="sníž. přenesená",J116,0)</f>
        <v>0</v>
      </c>
      <c r="BI116" s="219">
        <f>IF(N116="nulová",J116,0)</f>
        <v>0</v>
      </c>
      <c r="BJ116" s="20" t="s">
        <v>80</v>
      </c>
      <c r="BK116" s="219">
        <f>ROUND(I116*H116,2)</f>
        <v>0</v>
      </c>
      <c r="BL116" s="20" t="s">
        <v>256</v>
      </c>
      <c r="BM116" s="218" t="s">
        <v>475</v>
      </c>
    </row>
    <row r="117" s="2" customFormat="1" ht="16.5" customHeight="1">
      <c r="A117" s="41"/>
      <c r="B117" s="42"/>
      <c r="C117" s="207" t="s">
        <v>307</v>
      </c>
      <c r="D117" s="207" t="s">
        <v>143</v>
      </c>
      <c r="E117" s="208" t="s">
        <v>745</v>
      </c>
      <c r="F117" s="209" t="s">
        <v>746</v>
      </c>
      <c r="G117" s="210" t="s">
        <v>247</v>
      </c>
      <c r="H117" s="211">
        <v>3</v>
      </c>
      <c r="I117" s="212"/>
      <c r="J117" s="213">
        <f>ROUND(I117*H117,2)</f>
        <v>0</v>
      </c>
      <c r="K117" s="209" t="s">
        <v>19</v>
      </c>
      <c r="L117" s="47"/>
      <c r="M117" s="214" t="s">
        <v>19</v>
      </c>
      <c r="N117" s="215" t="s">
        <v>43</v>
      </c>
      <c r="O117" s="87"/>
      <c r="P117" s="216">
        <f>O117*H117</f>
        <v>0</v>
      </c>
      <c r="Q117" s="216">
        <v>0</v>
      </c>
      <c r="R117" s="216">
        <f>Q117*H117</f>
        <v>0</v>
      </c>
      <c r="S117" s="216">
        <v>0</v>
      </c>
      <c r="T117" s="217">
        <f>S117*H117</f>
        <v>0</v>
      </c>
      <c r="U117" s="41"/>
      <c r="V117" s="41"/>
      <c r="W117" s="41"/>
      <c r="X117" s="41"/>
      <c r="Y117" s="41"/>
      <c r="Z117" s="41"/>
      <c r="AA117" s="41"/>
      <c r="AB117" s="41"/>
      <c r="AC117" s="41"/>
      <c r="AD117" s="41"/>
      <c r="AE117" s="41"/>
      <c r="AR117" s="218" t="s">
        <v>256</v>
      </c>
      <c r="AT117" s="218" t="s">
        <v>143</v>
      </c>
      <c r="AU117" s="218" t="s">
        <v>82</v>
      </c>
      <c r="AY117" s="20" t="s">
        <v>141</v>
      </c>
      <c r="BE117" s="219">
        <f>IF(N117="základní",J117,0)</f>
        <v>0</v>
      </c>
      <c r="BF117" s="219">
        <f>IF(N117="snížená",J117,0)</f>
        <v>0</v>
      </c>
      <c r="BG117" s="219">
        <f>IF(N117="zákl. přenesená",J117,0)</f>
        <v>0</v>
      </c>
      <c r="BH117" s="219">
        <f>IF(N117="sníž. přenesená",J117,0)</f>
        <v>0</v>
      </c>
      <c r="BI117" s="219">
        <f>IF(N117="nulová",J117,0)</f>
        <v>0</v>
      </c>
      <c r="BJ117" s="20" t="s">
        <v>80</v>
      </c>
      <c r="BK117" s="219">
        <f>ROUND(I117*H117,2)</f>
        <v>0</v>
      </c>
      <c r="BL117" s="20" t="s">
        <v>256</v>
      </c>
      <c r="BM117" s="218" t="s">
        <v>487</v>
      </c>
    </row>
    <row r="118" s="2" customFormat="1" ht="21.75" customHeight="1">
      <c r="A118" s="41"/>
      <c r="B118" s="42"/>
      <c r="C118" s="207" t="s">
        <v>313</v>
      </c>
      <c r="D118" s="207" t="s">
        <v>143</v>
      </c>
      <c r="E118" s="208" t="s">
        <v>747</v>
      </c>
      <c r="F118" s="209" t="s">
        <v>748</v>
      </c>
      <c r="G118" s="210" t="s">
        <v>247</v>
      </c>
      <c r="H118" s="211">
        <v>39</v>
      </c>
      <c r="I118" s="212"/>
      <c r="J118" s="213">
        <f>ROUND(I118*H118,2)</f>
        <v>0</v>
      </c>
      <c r="K118" s="209" t="s">
        <v>147</v>
      </c>
      <c r="L118" s="47"/>
      <c r="M118" s="214" t="s">
        <v>19</v>
      </c>
      <c r="N118" s="215" t="s">
        <v>43</v>
      </c>
      <c r="O118" s="87"/>
      <c r="P118" s="216">
        <f>O118*H118</f>
        <v>0</v>
      </c>
      <c r="Q118" s="216">
        <v>0</v>
      </c>
      <c r="R118" s="216">
        <f>Q118*H118</f>
        <v>0</v>
      </c>
      <c r="S118" s="216">
        <v>0</v>
      </c>
      <c r="T118" s="217">
        <f>S118*H118</f>
        <v>0</v>
      </c>
      <c r="U118" s="41"/>
      <c r="V118" s="41"/>
      <c r="W118" s="41"/>
      <c r="X118" s="41"/>
      <c r="Y118" s="41"/>
      <c r="Z118" s="41"/>
      <c r="AA118" s="41"/>
      <c r="AB118" s="41"/>
      <c r="AC118" s="41"/>
      <c r="AD118" s="41"/>
      <c r="AE118" s="41"/>
      <c r="AR118" s="218" t="s">
        <v>256</v>
      </c>
      <c r="AT118" s="218" t="s">
        <v>143</v>
      </c>
      <c r="AU118" s="218" t="s">
        <v>82</v>
      </c>
      <c r="AY118" s="20" t="s">
        <v>141</v>
      </c>
      <c r="BE118" s="219">
        <f>IF(N118="základní",J118,0)</f>
        <v>0</v>
      </c>
      <c r="BF118" s="219">
        <f>IF(N118="snížená",J118,0)</f>
        <v>0</v>
      </c>
      <c r="BG118" s="219">
        <f>IF(N118="zákl. přenesená",J118,0)</f>
        <v>0</v>
      </c>
      <c r="BH118" s="219">
        <f>IF(N118="sníž. přenesená",J118,0)</f>
        <v>0</v>
      </c>
      <c r="BI118" s="219">
        <f>IF(N118="nulová",J118,0)</f>
        <v>0</v>
      </c>
      <c r="BJ118" s="20" t="s">
        <v>80</v>
      </c>
      <c r="BK118" s="219">
        <f>ROUND(I118*H118,2)</f>
        <v>0</v>
      </c>
      <c r="BL118" s="20" t="s">
        <v>256</v>
      </c>
      <c r="BM118" s="218" t="s">
        <v>497</v>
      </c>
    </row>
    <row r="119" s="2" customFormat="1">
      <c r="A119" s="41"/>
      <c r="B119" s="42"/>
      <c r="C119" s="43"/>
      <c r="D119" s="220" t="s">
        <v>150</v>
      </c>
      <c r="E119" s="43"/>
      <c r="F119" s="221" t="s">
        <v>749</v>
      </c>
      <c r="G119" s="43"/>
      <c r="H119" s="43"/>
      <c r="I119" s="222"/>
      <c r="J119" s="43"/>
      <c r="K119" s="43"/>
      <c r="L119" s="47"/>
      <c r="M119" s="223"/>
      <c r="N119" s="224"/>
      <c r="O119" s="87"/>
      <c r="P119" s="87"/>
      <c r="Q119" s="87"/>
      <c r="R119" s="87"/>
      <c r="S119" s="87"/>
      <c r="T119" s="88"/>
      <c r="U119" s="41"/>
      <c r="V119" s="41"/>
      <c r="W119" s="41"/>
      <c r="X119" s="41"/>
      <c r="Y119" s="41"/>
      <c r="Z119" s="41"/>
      <c r="AA119" s="41"/>
      <c r="AB119" s="41"/>
      <c r="AC119" s="41"/>
      <c r="AD119" s="41"/>
      <c r="AE119" s="41"/>
      <c r="AT119" s="20" t="s">
        <v>150</v>
      </c>
      <c r="AU119" s="20" t="s">
        <v>82</v>
      </c>
    </row>
    <row r="120" s="2" customFormat="1" ht="21.75" customHeight="1">
      <c r="A120" s="41"/>
      <c r="B120" s="42"/>
      <c r="C120" s="207" t="s">
        <v>319</v>
      </c>
      <c r="D120" s="207" t="s">
        <v>143</v>
      </c>
      <c r="E120" s="208" t="s">
        <v>750</v>
      </c>
      <c r="F120" s="209" t="s">
        <v>751</v>
      </c>
      <c r="G120" s="210" t="s">
        <v>247</v>
      </c>
      <c r="H120" s="211">
        <v>3</v>
      </c>
      <c r="I120" s="212"/>
      <c r="J120" s="213">
        <f>ROUND(I120*H120,2)</f>
        <v>0</v>
      </c>
      <c r="K120" s="209" t="s">
        <v>147</v>
      </c>
      <c r="L120" s="47"/>
      <c r="M120" s="214" t="s">
        <v>19</v>
      </c>
      <c r="N120" s="215" t="s">
        <v>43</v>
      </c>
      <c r="O120" s="87"/>
      <c r="P120" s="216">
        <f>O120*H120</f>
        <v>0</v>
      </c>
      <c r="Q120" s="216">
        <v>0</v>
      </c>
      <c r="R120" s="216">
        <f>Q120*H120</f>
        <v>0</v>
      </c>
      <c r="S120" s="216">
        <v>0</v>
      </c>
      <c r="T120" s="217">
        <f>S120*H120</f>
        <v>0</v>
      </c>
      <c r="U120" s="41"/>
      <c r="V120" s="41"/>
      <c r="W120" s="41"/>
      <c r="X120" s="41"/>
      <c r="Y120" s="41"/>
      <c r="Z120" s="41"/>
      <c r="AA120" s="41"/>
      <c r="AB120" s="41"/>
      <c r="AC120" s="41"/>
      <c r="AD120" s="41"/>
      <c r="AE120" s="41"/>
      <c r="AR120" s="218" t="s">
        <v>256</v>
      </c>
      <c r="AT120" s="218" t="s">
        <v>143</v>
      </c>
      <c r="AU120" s="218" t="s">
        <v>82</v>
      </c>
      <c r="AY120" s="20" t="s">
        <v>141</v>
      </c>
      <c r="BE120" s="219">
        <f>IF(N120="základní",J120,0)</f>
        <v>0</v>
      </c>
      <c r="BF120" s="219">
        <f>IF(N120="snížená",J120,0)</f>
        <v>0</v>
      </c>
      <c r="BG120" s="219">
        <f>IF(N120="zákl. přenesená",J120,0)</f>
        <v>0</v>
      </c>
      <c r="BH120" s="219">
        <f>IF(N120="sníž. přenesená",J120,0)</f>
        <v>0</v>
      </c>
      <c r="BI120" s="219">
        <f>IF(N120="nulová",J120,0)</f>
        <v>0</v>
      </c>
      <c r="BJ120" s="20" t="s">
        <v>80</v>
      </c>
      <c r="BK120" s="219">
        <f>ROUND(I120*H120,2)</f>
        <v>0</v>
      </c>
      <c r="BL120" s="20" t="s">
        <v>256</v>
      </c>
      <c r="BM120" s="218" t="s">
        <v>509</v>
      </c>
    </row>
    <row r="121" s="2" customFormat="1">
      <c r="A121" s="41"/>
      <c r="B121" s="42"/>
      <c r="C121" s="43"/>
      <c r="D121" s="220" t="s">
        <v>150</v>
      </c>
      <c r="E121" s="43"/>
      <c r="F121" s="221" t="s">
        <v>752</v>
      </c>
      <c r="G121" s="43"/>
      <c r="H121" s="43"/>
      <c r="I121" s="222"/>
      <c r="J121" s="43"/>
      <c r="K121" s="43"/>
      <c r="L121" s="47"/>
      <c r="M121" s="223"/>
      <c r="N121" s="224"/>
      <c r="O121" s="87"/>
      <c r="P121" s="87"/>
      <c r="Q121" s="87"/>
      <c r="R121" s="87"/>
      <c r="S121" s="87"/>
      <c r="T121" s="88"/>
      <c r="U121" s="41"/>
      <c r="V121" s="41"/>
      <c r="W121" s="41"/>
      <c r="X121" s="41"/>
      <c r="Y121" s="41"/>
      <c r="Z121" s="41"/>
      <c r="AA121" s="41"/>
      <c r="AB121" s="41"/>
      <c r="AC121" s="41"/>
      <c r="AD121" s="41"/>
      <c r="AE121" s="41"/>
      <c r="AT121" s="20" t="s">
        <v>150</v>
      </c>
      <c r="AU121" s="20" t="s">
        <v>82</v>
      </c>
    </row>
    <row r="122" s="2" customFormat="1" ht="16.5" customHeight="1">
      <c r="A122" s="41"/>
      <c r="B122" s="42"/>
      <c r="C122" s="207" t="s">
        <v>328</v>
      </c>
      <c r="D122" s="207" t="s">
        <v>143</v>
      </c>
      <c r="E122" s="208" t="s">
        <v>753</v>
      </c>
      <c r="F122" s="209" t="s">
        <v>754</v>
      </c>
      <c r="G122" s="210" t="s">
        <v>247</v>
      </c>
      <c r="H122" s="211">
        <v>2</v>
      </c>
      <c r="I122" s="212"/>
      <c r="J122" s="213">
        <f>ROUND(I122*H122,2)</f>
        <v>0</v>
      </c>
      <c r="K122" s="209" t="s">
        <v>147</v>
      </c>
      <c r="L122" s="47"/>
      <c r="M122" s="214" t="s">
        <v>19</v>
      </c>
      <c r="N122" s="215" t="s">
        <v>43</v>
      </c>
      <c r="O122" s="87"/>
      <c r="P122" s="216">
        <f>O122*H122</f>
        <v>0</v>
      </c>
      <c r="Q122" s="216">
        <v>0.00051999999999999995</v>
      </c>
      <c r="R122" s="216">
        <f>Q122*H122</f>
        <v>0.0010399999999999999</v>
      </c>
      <c r="S122" s="216">
        <v>0</v>
      </c>
      <c r="T122" s="217">
        <f>S122*H122</f>
        <v>0</v>
      </c>
      <c r="U122" s="41"/>
      <c r="V122" s="41"/>
      <c r="W122" s="41"/>
      <c r="X122" s="41"/>
      <c r="Y122" s="41"/>
      <c r="Z122" s="41"/>
      <c r="AA122" s="41"/>
      <c r="AB122" s="41"/>
      <c r="AC122" s="41"/>
      <c r="AD122" s="41"/>
      <c r="AE122" s="41"/>
      <c r="AR122" s="218" t="s">
        <v>256</v>
      </c>
      <c r="AT122" s="218" t="s">
        <v>143</v>
      </c>
      <c r="AU122" s="218" t="s">
        <v>82</v>
      </c>
      <c r="AY122" s="20" t="s">
        <v>141</v>
      </c>
      <c r="BE122" s="219">
        <f>IF(N122="základní",J122,0)</f>
        <v>0</v>
      </c>
      <c r="BF122" s="219">
        <f>IF(N122="snížená",J122,0)</f>
        <v>0</v>
      </c>
      <c r="BG122" s="219">
        <f>IF(N122="zákl. přenesená",J122,0)</f>
        <v>0</v>
      </c>
      <c r="BH122" s="219">
        <f>IF(N122="sníž. přenesená",J122,0)</f>
        <v>0</v>
      </c>
      <c r="BI122" s="219">
        <f>IF(N122="nulová",J122,0)</f>
        <v>0</v>
      </c>
      <c r="BJ122" s="20" t="s">
        <v>80</v>
      </c>
      <c r="BK122" s="219">
        <f>ROUND(I122*H122,2)</f>
        <v>0</v>
      </c>
      <c r="BL122" s="20" t="s">
        <v>256</v>
      </c>
      <c r="BM122" s="218" t="s">
        <v>517</v>
      </c>
    </row>
    <row r="123" s="2" customFormat="1">
      <c r="A123" s="41"/>
      <c r="B123" s="42"/>
      <c r="C123" s="43"/>
      <c r="D123" s="220" t="s">
        <v>150</v>
      </c>
      <c r="E123" s="43"/>
      <c r="F123" s="221" t="s">
        <v>755</v>
      </c>
      <c r="G123" s="43"/>
      <c r="H123" s="43"/>
      <c r="I123" s="222"/>
      <c r="J123" s="43"/>
      <c r="K123" s="43"/>
      <c r="L123" s="47"/>
      <c r="M123" s="223"/>
      <c r="N123" s="224"/>
      <c r="O123" s="87"/>
      <c r="P123" s="87"/>
      <c r="Q123" s="87"/>
      <c r="R123" s="87"/>
      <c r="S123" s="87"/>
      <c r="T123" s="88"/>
      <c r="U123" s="41"/>
      <c r="V123" s="41"/>
      <c r="W123" s="41"/>
      <c r="X123" s="41"/>
      <c r="Y123" s="41"/>
      <c r="Z123" s="41"/>
      <c r="AA123" s="41"/>
      <c r="AB123" s="41"/>
      <c r="AC123" s="41"/>
      <c r="AD123" s="41"/>
      <c r="AE123" s="41"/>
      <c r="AT123" s="20" t="s">
        <v>150</v>
      </c>
      <c r="AU123" s="20" t="s">
        <v>82</v>
      </c>
    </row>
    <row r="124" s="12" customFormat="1" ht="22.8" customHeight="1">
      <c r="A124" s="12"/>
      <c r="B124" s="191"/>
      <c r="C124" s="192"/>
      <c r="D124" s="193" t="s">
        <v>71</v>
      </c>
      <c r="E124" s="205" t="s">
        <v>588</v>
      </c>
      <c r="F124" s="205" t="s">
        <v>756</v>
      </c>
      <c r="G124" s="192"/>
      <c r="H124" s="192"/>
      <c r="I124" s="195"/>
      <c r="J124" s="206">
        <f>BK124</f>
        <v>0</v>
      </c>
      <c r="K124" s="192"/>
      <c r="L124" s="197"/>
      <c r="M124" s="198"/>
      <c r="N124" s="199"/>
      <c r="O124" s="199"/>
      <c r="P124" s="200">
        <f>SUM(P125:P128)</f>
        <v>0</v>
      </c>
      <c r="Q124" s="199"/>
      <c r="R124" s="200">
        <f>SUM(R125:R128)</f>
        <v>0.0013600000000000001</v>
      </c>
      <c r="S124" s="199"/>
      <c r="T124" s="201">
        <f>SUM(T125:T128)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02" t="s">
        <v>82</v>
      </c>
      <c r="AT124" s="203" t="s">
        <v>71</v>
      </c>
      <c r="AU124" s="203" t="s">
        <v>80</v>
      </c>
      <c r="AY124" s="202" t="s">
        <v>141</v>
      </c>
      <c r="BK124" s="204">
        <f>SUM(BK125:BK128)</f>
        <v>0</v>
      </c>
    </row>
    <row r="125" s="2" customFormat="1" ht="21.75" customHeight="1">
      <c r="A125" s="41"/>
      <c r="B125" s="42"/>
      <c r="C125" s="207" t="s">
        <v>334</v>
      </c>
      <c r="D125" s="207" t="s">
        <v>143</v>
      </c>
      <c r="E125" s="208" t="s">
        <v>757</v>
      </c>
      <c r="F125" s="209" t="s">
        <v>758</v>
      </c>
      <c r="G125" s="210" t="s">
        <v>216</v>
      </c>
      <c r="H125" s="211">
        <v>17</v>
      </c>
      <c r="I125" s="212"/>
      <c r="J125" s="213">
        <f>ROUND(I125*H125,2)</f>
        <v>0</v>
      </c>
      <c r="K125" s="209" t="s">
        <v>147</v>
      </c>
      <c r="L125" s="47"/>
      <c r="M125" s="214" t="s">
        <v>19</v>
      </c>
      <c r="N125" s="215" t="s">
        <v>43</v>
      </c>
      <c r="O125" s="87"/>
      <c r="P125" s="216">
        <f>O125*H125</f>
        <v>0</v>
      </c>
      <c r="Q125" s="216">
        <v>8.0000000000000007E-05</v>
      </c>
      <c r="R125" s="216">
        <f>Q125*H125</f>
        <v>0.0013600000000000001</v>
      </c>
      <c r="S125" s="216">
        <v>0</v>
      </c>
      <c r="T125" s="217">
        <f>S125*H125</f>
        <v>0</v>
      </c>
      <c r="U125" s="41"/>
      <c r="V125" s="41"/>
      <c r="W125" s="41"/>
      <c r="X125" s="41"/>
      <c r="Y125" s="41"/>
      <c r="Z125" s="41"/>
      <c r="AA125" s="41"/>
      <c r="AB125" s="41"/>
      <c r="AC125" s="41"/>
      <c r="AD125" s="41"/>
      <c r="AE125" s="41"/>
      <c r="AR125" s="218" t="s">
        <v>256</v>
      </c>
      <c r="AT125" s="218" t="s">
        <v>143</v>
      </c>
      <c r="AU125" s="218" t="s">
        <v>82</v>
      </c>
      <c r="AY125" s="20" t="s">
        <v>141</v>
      </c>
      <c r="BE125" s="219">
        <f>IF(N125="základní",J125,0)</f>
        <v>0</v>
      </c>
      <c r="BF125" s="219">
        <f>IF(N125="snížená",J125,0)</f>
        <v>0</v>
      </c>
      <c r="BG125" s="219">
        <f>IF(N125="zákl. přenesená",J125,0)</f>
        <v>0</v>
      </c>
      <c r="BH125" s="219">
        <f>IF(N125="sníž. přenesená",J125,0)</f>
        <v>0</v>
      </c>
      <c r="BI125" s="219">
        <f>IF(N125="nulová",J125,0)</f>
        <v>0</v>
      </c>
      <c r="BJ125" s="20" t="s">
        <v>80</v>
      </c>
      <c r="BK125" s="219">
        <f>ROUND(I125*H125,2)</f>
        <v>0</v>
      </c>
      <c r="BL125" s="20" t="s">
        <v>256</v>
      </c>
      <c r="BM125" s="218" t="s">
        <v>531</v>
      </c>
    </row>
    <row r="126" s="2" customFormat="1">
      <c r="A126" s="41"/>
      <c r="B126" s="42"/>
      <c r="C126" s="43"/>
      <c r="D126" s="220" t="s">
        <v>150</v>
      </c>
      <c r="E126" s="43"/>
      <c r="F126" s="221" t="s">
        <v>759</v>
      </c>
      <c r="G126" s="43"/>
      <c r="H126" s="43"/>
      <c r="I126" s="222"/>
      <c r="J126" s="43"/>
      <c r="K126" s="43"/>
      <c r="L126" s="47"/>
      <c r="M126" s="223"/>
      <c r="N126" s="224"/>
      <c r="O126" s="87"/>
      <c r="P126" s="87"/>
      <c r="Q126" s="87"/>
      <c r="R126" s="87"/>
      <c r="S126" s="87"/>
      <c r="T126" s="88"/>
      <c r="U126" s="41"/>
      <c r="V126" s="41"/>
      <c r="W126" s="41"/>
      <c r="X126" s="41"/>
      <c r="Y126" s="41"/>
      <c r="Z126" s="41"/>
      <c r="AA126" s="41"/>
      <c r="AB126" s="41"/>
      <c r="AC126" s="41"/>
      <c r="AD126" s="41"/>
      <c r="AE126" s="41"/>
      <c r="AT126" s="20" t="s">
        <v>150</v>
      </c>
      <c r="AU126" s="20" t="s">
        <v>82</v>
      </c>
    </row>
    <row r="127" s="2" customFormat="1" ht="16.5" customHeight="1">
      <c r="A127" s="41"/>
      <c r="B127" s="42"/>
      <c r="C127" s="207" t="s">
        <v>342</v>
      </c>
      <c r="D127" s="207" t="s">
        <v>143</v>
      </c>
      <c r="E127" s="208" t="s">
        <v>760</v>
      </c>
      <c r="F127" s="209" t="s">
        <v>761</v>
      </c>
      <c r="G127" s="210" t="s">
        <v>216</v>
      </c>
      <c r="H127" s="211">
        <v>20.5</v>
      </c>
      <c r="I127" s="212"/>
      <c r="J127" s="213">
        <f>ROUND(I127*H127,2)</f>
        <v>0</v>
      </c>
      <c r="K127" s="209" t="s">
        <v>19</v>
      </c>
      <c r="L127" s="47"/>
      <c r="M127" s="214" t="s">
        <v>19</v>
      </c>
      <c r="N127" s="215" t="s">
        <v>43</v>
      </c>
      <c r="O127" s="87"/>
      <c r="P127" s="216">
        <f>O127*H127</f>
        <v>0</v>
      </c>
      <c r="Q127" s="216">
        <v>0</v>
      </c>
      <c r="R127" s="216">
        <f>Q127*H127</f>
        <v>0</v>
      </c>
      <c r="S127" s="216">
        <v>0</v>
      </c>
      <c r="T127" s="217">
        <f>S127*H127</f>
        <v>0</v>
      </c>
      <c r="U127" s="41"/>
      <c r="V127" s="41"/>
      <c r="W127" s="41"/>
      <c r="X127" s="41"/>
      <c r="Y127" s="41"/>
      <c r="Z127" s="41"/>
      <c r="AA127" s="41"/>
      <c r="AB127" s="41"/>
      <c r="AC127" s="41"/>
      <c r="AD127" s="41"/>
      <c r="AE127" s="41"/>
      <c r="AR127" s="218" t="s">
        <v>256</v>
      </c>
      <c r="AT127" s="218" t="s">
        <v>143</v>
      </c>
      <c r="AU127" s="218" t="s">
        <v>82</v>
      </c>
      <c r="AY127" s="20" t="s">
        <v>141</v>
      </c>
      <c r="BE127" s="219">
        <f>IF(N127="základní",J127,0)</f>
        <v>0</v>
      </c>
      <c r="BF127" s="219">
        <f>IF(N127="snížená",J127,0)</f>
        <v>0</v>
      </c>
      <c r="BG127" s="219">
        <f>IF(N127="zákl. přenesená",J127,0)</f>
        <v>0</v>
      </c>
      <c r="BH127" s="219">
        <f>IF(N127="sníž. přenesená",J127,0)</f>
        <v>0</v>
      </c>
      <c r="BI127" s="219">
        <f>IF(N127="nulová",J127,0)</f>
        <v>0</v>
      </c>
      <c r="BJ127" s="20" t="s">
        <v>80</v>
      </c>
      <c r="BK127" s="219">
        <f>ROUND(I127*H127,2)</f>
        <v>0</v>
      </c>
      <c r="BL127" s="20" t="s">
        <v>256</v>
      </c>
      <c r="BM127" s="218" t="s">
        <v>380</v>
      </c>
    </row>
    <row r="128" s="2" customFormat="1" ht="16.5" customHeight="1">
      <c r="A128" s="41"/>
      <c r="B128" s="42"/>
      <c r="C128" s="207" t="s">
        <v>351</v>
      </c>
      <c r="D128" s="207" t="s">
        <v>143</v>
      </c>
      <c r="E128" s="208" t="s">
        <v>762</v>
      </c>
      <c r="F128" s="209" t="s">
        <v>763</v>
      </c>
      <c r="G128" s="210" t="s">
        <v>764</v>
      </c>
      <c r="H128" s="211">
        <v>22</v>
      </c>
      <c r="I128" s="212"/>
      <c r="J128" s="213">
        <f>ROUND(I128*H128,2)</f>
        <v>0</v>
      </c>
      <c r="K128" s="209" t="s">
        <v>19</v>
      </c>
      <c r="L128" s="47"/>
      <c r="M128" s="214" t="s">
        <v>19</v>
      </c>
      <c r="N128" s="215" t="s">
        <v>43</v>
      </c>
      <c r="O128" s="87"/>
      <c r="P128" s="216">
        <f>O128*H128</f>
        <v>0</v>
      </c>
      <c r="Q128" s="216">
        <v>0</v>
      </c>
      <c r="R128" s="216">
        <f>Q128*H128</f>
        <v>0</v>
      </c>
      <c r="S128" s="216">
        <v>0</v>
      </c>
      <c r="T128" s="217">
        <f>S128*H128</f>
        <v>0</v>
      </c>
      <c r="U128" s="41"/>
      <c r="V128" s="41"/>
      <c r="W128" s="41"/>
      <c r="X128" s="41"/>
      <c r="Y128" s="41"/>
      <c r="Z128" s="41"/>
      <c r="AA128" s="41"/>
      <c r="AB128" s="41"/>
      <c r="AC128" s="41"/>
      <c r="AD128" s="41"/>
      <c r="AE128" s="41"/>
      <c r="AR128" s="218" t="s">
        <v>256</v>
      </c>
      <c r="AT128" s="218" t="s">
        <v>143</v>
      </c>
      <c r="AU128" s="218" t="s">
        <v>82</v>
      </c>
      <c r="AY128" s="20" t="s">
        <v>141</v>
      </c>
      <c r="BE128" s="219">
        <f>IF(N128="základní",J128,0)</f>
        <v>0</v>
      </c>
      <c r="BF128" s="219">
        <f>IF(N128="snížená",J128,0)</f>
        <v>0</v>
      </c>
      <c r="BG128" s="219">
        <f>IF(N128="zákl. přenesená",J128,0)</f>
        <v>0</v>
      </c>
      <c r="BH128" s="219">
        <f>IF(N128="sníž. přenesená",J128,0)</f>
        <v>0</v>
      </c>
      <c r="BI128" s="219">
        <f>IF(N128="nulová",J128,0)</f>
        <v>0</v>
      </c>
      <c r="BJ128" s="20" t="s">
        <v>80</v>
      </c>
      <c r="BK128" s="219">
        <f>ROUND(I128*H128,2)</f>
        <v>0</v>
      </c>
      <c r="BL128" s="20" t="s">
        <v>256</v>
      </c>
      <c r="BM128" s="218" t="s">
        <v>574</v>
      </c>
    </row>
    <row r="129" s="12" customFormat="1" ht="22.8" customHeight="1">
      <c r="A129" s="12"/>
      <c r="B129" s="191"/>
      <c r="C129" s="192"/>
      <c r="D129" s="193" t="s">
        <v>71</v>
      </c>
      <c r="E129" s="205" t="s">
        <v>592</v>
      </c>
      <c r="F129" s="205" t="s">
        <v>765</v>
      </c>
      <c r="G129" s="192"/>
      <c r="H129" s="192"/>
      <c r="I129" s="195"/>
      <c r="J129" s="206">
        <f>BK129</f>
        <v>0</v>
      </c>
      <c r="K129" s="192"/>
      <c r="L129" s="197"/>
      <c r="M129" s="198"/>
      <c r="N129" s="199"/>
      <c r="O129" s="199"/>
      <c r="P129" s="200">
        <f>SUM(P130:P135)</f>
        <v>0</v>
      </c>
      <c r="Q129" s="199"/>
      <c r="R129" s="200">
        <f>SUM(R130:R135)</f>
        <v>0.0067999999999999996</v>
      </c>
      <c r="S129" s="199"/>
      <c r="T129" s="201">
        <f>SUM(T130:T135)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02" t="s">
        <v>82</v>
      </c>
      <c r="AT129" s="203" t="s">
        <v>71</v>
      </c>
      <c r="AU129" s="203" t="s">
        <v>80</v>
      </c>
      <c r="AY129" s="202" t="s">
        <v>141</v>
      </c>
      <c r="BK129" s="204">
        <f>SUM(BK130:BK135)</f>
        <v>0</v>
      </c>
    </row>
    <row r="130" s="2" customFormat="1" ht="16.5" customHeight="1">
      <c r="A130" s="41"/>
      <c r="B130" s="42"/>
      <c r="C130" s="207" t="s">
        <v>357</v>
      </c>
      <c r="D130" s="207" t="s">
        <v>143</v>
      </c>
      <c r="E130" s="208" t="s">
        <v>766</v>
      </c>
      <c r="F130" s="209" t="s">
        <v>767</v>
      </c>
      <c r="G130" s="210" t="s">
        <v>216</v>
      </c>
      <c r="H130" s="211">
        <v>20</v>
      </c>
      <c r="I130" s="212"/>
      <c r="J130" s="213">
        <f>ROUND(I130*H130,2)</f>
        <v>0</v>
      </c>
      <c r="K130" s="209" t="s">
        <v>147</v>
      </c>
      <c r="L130" s="47"/>
      <c r="M130" s="214" t="s">
        <v>19</v>
      </c>
      <c r="N130" s="215" t="s">
        <v>43</v>
      </c>
      <c r="O130" s="87"/>
      <c r="P130" s="216">
        <f>O130*H130</f>
        <v>0</v>
      </c>
      <c r="Q130" s="216">
        <v>8.0000000000000007E-05</v>
      </c>
      <c r="R130" s="216">
        <f>Q130*H130</f>
        <v>0.0016000000000000001</v>
      </c>
      <c r="S130" s="216">
        <v>0</v>
      </c>
      <c r="T130" s="217">
        <f>S130*H130</f>
        <v>0</v>
      </c>
      <c r="U130" s="41"/>
      <c r="V130" s="41"/>
      <c r="W130" s="41"/>
      <c r="X130" s="41"/>
      <c r="Y130" s="41"/>
      <c r="Z130" s="41"/>
      <c r="AA130" s="41"/>
      <c r="AB130" s="41"/>
      <c r="AC130" s="41"/>
      <c r="AD130" s="41"/>
      <c r="AE130" s="41"/>
      <c r="AR130" s="218" t="s">
        <v>256</v>
      </c>
      <c r="AT130" s="218" t="s">
        <v>143</v>
      </c>
      <c r="AU130" s="218" t="s">
        <v>82</v>
      </c>
      <c r="AY130" s="20" t="s">
        <v>141</v>
      </c>
      <c r="BE130" s="219">
        <f>IF(N130="základní",J130,0)</f>
        <v>0</v>
      </c>
      <c r="BF130" s="219">
        <f>IF(N130="snížená",J130,0)</f>
        <v>0</v>
      </c>
      <c r="BG130" s="219">
        <f>IF(N130="zákl. přenesená",J130,0)</f>
        <v>0</v>
      </c>
      <c r="BH130" s="219">
        <f>IF(N130="sníž. přenesená",J130,0)</f>
        <v>0</v>
      </c>
      <c r="BI130" s="219">
        <f>IF(N130="nulová",J130,0)</f>
        <v>0</v>
      </c>
      <c r="BJ130" s="20" t="s">
        <v>80</v>
      </c>
      <c r="BK130" s="219">
        <f>ROUND(I130*H130,2)</f>
        <v>0</v>
      </c>
      <c r="BL130" s="20" t="s">
        <v>256</v>
      </c>
      <c r="BM130" s="218" t="s">
        <v>768</v>
      </c>
    </row>
    <row r="131" s="2" customFormat="1">
      <c r="A131" s="41"/>
      <c r="B131" s="42"/>
      <c r="C131" s="43"/>
      <c r="D131" s="220" t="s">
        <v>150</v>
      </c>
      <c r="E131" s="43"/>
      <c r="F131" s="221" t="s">
        <v>769</v>
      </c>
      <c r="G131" s="43"/>
      <c r="H131" s="43"/>
      <c r="I131" s="222"/>
      <c r="J131" s="43"/>
      <c r="K131" s="43"/>
      <c r="L131" s="47"/>
      <c r="M131" s="223"/>
      <c r="N131" s="224"/>
      <c r="O131" s="87"/>
      <c r="P131" s="87"/>
      <c r="Q131" s="87"/>
      <c r="R131" s="87"/>
      <c r="S131" s="87"/>
      <c r="T131" s="88"/>
      <c r="U131" s="41"/>
      <c r="V131" s="41"/>
      <c r="W131" s="41"/>
      <c r="X131" s="41"/>
      <c r="Y131" s="41"/>
      <c r="Z131" s="41"/>
      <c r="AA131" s="41"/>
      <c r="AB131" s="41"/>
      <c r="AC131" s="41"/>
      <c r="AD131" s="41"/>
      <c r="AE131" s="41"/>
      <c r="AT131" s="20" t="s">
        <v>150</v>
      </c>
      <c r="AU131" s="20" t="s">
        <v>82</v>
      </c>
    </row>
    <row r="132" s="2" customFormat="1" ht="16.5" customHeight="1">
      <c r="A132" s="41"/>
      <c r="B132" s="42"/>
      <c r="C132" s="207" t="s">
        <v>362</v>
      </c>
      <c r="D132" s="207" t="s">
        <v>143</v>
      </c>
      <c r="E132" s="208" t="s">
        <v>770</v>
      </c>
      <c r="F132" s="209" t="s">
        <v>771</v>
      </c>
      <c r="G132" s="210" t="s">
        <v>216</v>
      </c>
      <c r="H132" s="211">
        <v>20</v>
      </c>
      <c r="I132" s="212"/>
      <c r="J132" s="213">
        <f>ROUND(I132*H132,2)</f>
        <v>0</v>
      </c>
      <c r="K132" s="209" t="s">
        <v>147</v>
      </c>
      <c r="L132" s="47"/>
      <c r="M132" s="214" t="s">
        <v>19</v>
      </c>
      <c r="N132" s="215" t="s">
        <v>43</v>
      </c>
      <c r="O132" s="87"/>
      <c r="P132" s="216">
        <f>O132*H132</f>
        <v>0</v>
      </c>
      <c r="Q132" s="216">
        <v>0.00013999999999999999</v>
      </c>
      <c r="R132" s="216">
        <f>Q132*H132</f>
        <v>0.0027999999999999995</v>
      </c>
      <c r="S132" s="216">
        <v>0</v>
      </c>
      <c r="T132" s="217">
        <f>S132*H132</f>
        <v>0</v>
      </c>
      <c r="U132" s="41"/>
      <c r="V132" s="41"/>
      <c r="W132" s="41"/>
      <c r="X132" s="41"/>
      <c r="Y132" s="41"/>
      <c r="Z132" s="41"/>
      <c r="AA132" s="41"/>
      <c r="AB132" s="41"/>
      <c r="AC132" s="41"/>
      <c r="AD132" s="41"/>
      <c r="AE132" s="41"/>
      <c r="AR132" s="218" t="s">
        <v>256</v>
      </c>
      <c r="AT132" s="218" t="s">
        <v>143</v>
      </c>
      <c r="AU132" s="218" t="s">
        <v>82</v>
      </c>
      <c r="AY132" s="20" t="s">
        <v>141</v>
      </c>
      <c r="BE132" s="219">
        <f>IF(N132="základní",J132,0)</f>
        <v>0</v>
      </c>
      <c r="BF132" s="219">
        <f>IF(N132="snížená",J132,0)</f>
        <v>0</v>
      </c>
      <c r="BG132" s="219">
        <f>IF(N132="zákl. přenesená",J132,0)</f>
        <v>0</v>
      </c>
      <c r="BH132" s="219">
        <f>IF(N132="sníž. přenesená",J132,0)</f>
        <v>0</v>
      </c>
      <c r="BI132" s="219">
        <f>IF(N132="nulová",J132,0)</f>
        <v>0</v>
      </c>
      <c r="BJ132" s="20" t="s">
        <v>80</v>
      </c>
      <c r="BK132" s="219">
        <f>ROUND(I132*H132,2)</f>
        <v>0</v>
      </c>
      <c r="BL132" s="20" t="s">
        <v>256</v>
      </c>
      <c r="BM132" s="218" t="s">
        <v>772</v>
      </c>
    </row>
    <row r="133" s="2" customFormat="1">
      <c r="A133" s="41"/>
      <c r="B133" s="42"/>
      <c r="C133" s="43"/>
      <c r="D133" s="220" t="s">
        <v>150</v>
      </c>
      <c r="E133" s="43"/>
      <c r="F133" s="221" t="s">
        <v>773</v>
      </c>
      <c r="G133" s="43"/>
      <c r="H133" s="43"/>
      <c r="I133" s="222"/>
      <c r="J133" s="43"/>
      <c r="K133" s="43"/>
      <c r="L133" s="47"/>
      <c r="M133" s="223"/>
      <c r="N133" s="224"/>
      <c r="O133" s="87"/>
      <c r="P133" s="87"/>
      <c r="Q133" s="87"/>
      <c r="R133" s="87"/>
      <c r="S133" s="87"/>
      <c r="T133" s="88"/>
      <c r="U133" s="41"/>
      <c r="V133" s="41"/>
      <c r="W133" s="41"/>
      <c r="X133" s="41"/>
      <c r="Y133" s="41"/>
      <c r="Z133" s="41"/>
      <c r="AA133" s="41"/>
      <c r="AB133" s="41"/>
      <c r="AC133" s="41"/>
      <c r="AD133" s="41"/>
      <c r="AE133" s="41"/>
      <c r="AT133" s="20" t="s">
        <v>150</v>
      </c>
      <c r="AU133" s="20" t="s">
        <v>82</v>
      </c>
    </row>
    <row r="134" s="2" customFormat="1" ht="16.5" customHeight="1">
      <c r="A134" s="41"/>
      <c r="B134" s="42"/>
      <c r="C134" s="207" t="s">
        <v>368</v>
      </c>
      <c r="D134" s="207" t="s">
        <v>143</v>
      </c>
      <c r="E134" s="208" t="s">
        <v>774</v>
      </c>
      <c r="F134" s="209" t="s">
        <v>775</v>
      </c>
      <c r="G134" s="210" t="s">
        <v>216</v>
      </c>
      <c r="H134" s="211">
        <v>20</v>
      </c>
      <c r="I134" s="212"/>
      <c r="J134" s="213">
        <f>ROUND(I134*H134,2)</f>
        <v>0</v>
      </c>
      <c r="K134" s="209" t="s">
        <v>147</v>
      </c>
      <c r="L134" s="47"/>
      <c r="M134" s="214" t="s">
        <v>19</v>
      </c>
      <c r="N134" s="215" t="s">
        <v>43</v>
      </c>
      <c r="O134" s="87"/>
      <c r="P134" s="216">
        <f>O134*H134</f>
        <v>0</v>
      </c>
      <c r="Q134" s="216">
        <v>0.00012</v>
      </c>
      <c r="R134" s="216">
        <f>Q134*H134</f>
        <v>0.0024000000000000002</v>
      </c>
      <c r="S134" s="216">
        <v>0</v>
      </c>
      <c r="T134" s="217">
        <f>S134*H134</f>
        <v>0</v>
      </c>
      <c r="U134" s="41"/>
      <c r="V134" s="41"/>
      <c r="W134" s="41"/>
      <c r="X134" s="41"/>
      <c r="Y134" s="41"/>
      <c r="Z134" s="41"/>
      <c r="AA134" s="41"/>
      <c r="AB134" s="41"/>
      <c r="AC134" s="41"/>
      <c r="AD134" s="41"/>
      <c r="AE134" s="41"/>
      <c r="AR134" s="218" t="s">
        <v>256</v>
      </c>
      <c r="AT134" s="218" t="s">
        <v>143</v>
      </c>
      <c r="AU134" s="218" t="s">
        <v>82</v>
      </c>
      <c r="AY134" s="20" t="s">
        <v>141</v>
      </c>
      <c r="BE134" s="219">
        <f>IF(N134="základní",J134,0)</f>
        <v>0</v>
      </c>
      <c r="BF134" s="219">
        <f>IF(N134="snížená",J134,0)</f>
        <v>0</v>
      </c>
      <c r="BG134" s="219">
        <f>IF(N134="zákl. přenesená",J134,0)</f>
        <v>0</v>
      </c>
      <c r="BH134" s="219">
        <f>IF(N134="sníž. přenesená",J134,0)</f>
        <v>0</v>
      </c>
      <c r="BI134" s="219">
        <f>IF(N134="nulová",J134,0)</f>
        <v>0</v>
      </c>
      <c r="BJ134" s="20" t="s">
        <v>80</v>
      </c>
      <c r="BK134" s="219">
        <f>ROUND(I134*H134,2)</f>
        <v>0</v>
      </c>
      <c r="BL134" s="20" t="s">
        <v>256</v>
      </c>
      <c r="BM134" s="218" t="s">
        <v>776</v>
      </c>
    </row>
    <row r="135" s="2" customFormat="1">
      <c r="A135" s="41"/>
      <c r="B135" s="42"/>
      <c r="C135" s="43"/>
      <c r="D135" s="220" t="s">
        <v>150</v>
      </c>
      <c r="E135" s="43"/>
      <c r="F135" s="221" t="s">
        <v>777</v>
      </c>
      <c r="G135" s="43"/>
      <c r="H135" s="43"/>
      <c r="I135" s="222"/>
      <c r="J135" s="43"/>
      <c r="K135" s="43"/>
      <c r="L135" s="47"/>
      <c r="M135" s="223"/>
      <c r="N135" s="224"/>
      <c r="O135" s="87"/>
      <c r="P135" s="87"/>
      <c r="Q135" s="87"/>
      <c r="R135" s="87"/>
      <c r="S135" s="87"/>
      <c r="T135" s="88"/>
      <c r="U135" s="41"/>
      <c r="V135" s="41"/>
      <c r="W135" s="41"/>
      <c r="X135" s="41"/>
      <c r="Y135" s="41"/>
      <c r="Z135" s="41"/>
      <c r="AA135" s="41"/>
      <c r="AB135" s="41"/>
      <c r="AC135" s="41"/>
      <c r="AD135" s="41"/>
      <c r="AE135" s="41"/>
      <c r="AT135" s="20" t="s">
        <v>150</v>
      </c>
      <c r="AU135" s="20" t="s">
        <v>82</v>
      </c>
    </row>
    <row r="136" s="12" customFormat="1" ht="25.92" customHeight="1">
      <c r="A136" s="12"/>
      <c r="B136" s="191"/>
      <c r="C136" s="192"/>
      <c r="D136" s="193" t="s">
        <v>71</v>
      </c>
      <c r="E136" s="194" t="s">
        <v>778</v>
      </c>
      <c r="F136" s="194" t="s">
        <v>779</v>
      </c>
      <c r="G136" s="192"/>
      <c r="H136" s="192"/>
      <c r="I136" s="195"/>
      <c r="J136" s="196">
        <f>BK136</f>
        <v>0</v>
      </c>
      <c r="K136" s="192"/>
      <c r="L136" s="197"/>
      <c r="M136" s="198"/>
      <c r="N136" s="199"/>
      <c r="O136" s="199"/>
      <c r="P136" s="200">
        <f>SUM(P137:P141)</f>
        <v>0</v>
      </c>
      <c r="Q136" s="199"/>
      <c r="R136" s="200">
        <f>SUM(R137:R141)</f>
        <v>0</v>
      </c>
      <c r="S136" s="199"/>
      <c r="T136" s="201">
        <f>SUM(T137:T141)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202" t="s">
        <v>148</v>
      </c>
      <c r="AT136" s="203" t="s">
        <v>71</v>
      </c>
      <c r="AU136" s="203" t="s">
        <v>72</v>
      </c>
      <c r="AY136" s="202" t="s">
        <v>141</v>
      </c>
      <c r="BK136" s="204">
        <f>SUM(BK137:BK141)</f>
        <v>0</v>
      </c>
    </row>
    <row r="137" s="2" customFormat="1" ht="16.5" customHeight="1">
      <c r="A137" s="41"/>
      <c r="B137" s="42"/>
      <c r="C137" s="207" t="s">
        <v>374</v>
      </c>
      <c r="D137" s="207" t="s">
        <v>143</v>
      </c>
      <c r="E137" s="208" t="s">
        <v>780</v>
      </c>
      <c r="F137" s="209" t="s">
        <v>781</v>
      </c>
      <c r="G137" s="210" t="s">
        <v>670</v>
      </c>
      <c r="H137" s="211">
        <v>2</v>
      </c>
      <c r="I137" s="212"/>
      <c r="J137" s="213">
        <f>ROUND(I137*H137,2)</f>
        <v>0</v>
      </c>
      <c r="K137" s="209" t="s">
        <v>19</v>
      </c>
      <c r="L137" s="47"/>
      <c r="M137" s="214" t="s">
        <v>19</v>
      </c>
      <c r="N137" s="215" t="s">
        <v>43</v>
      </c>
      <c r="O137" s="87"/>
      <c r="P137" s="216">
        <f>O137*H137</f>
        <v>0</v>
      </c>
      <c r="Q137" s="216">
        <v>0</v>
      </c>
      <c r="R137" s="216">
        <f>Q137*H137</f>
        <v>0</v>
      </c>
      <c r="S137" s="216">
        <v>0</v>
      </c>
      <c r="T137" s="217">
        <f>S137*H137</f>
        <v>0</v>
      </c>
      <c r="U137" s="41"/>
      <c r="V137" s="41"/>
      <c r="W137" s="41"/>
      <c r="X137" s="41"/>
      <c r="Y137" s="41"/>
      <c r="Z137" s="41"/>
      <c r="AA137" s="41"/>
      <c r="AB137" s="41"/>
      <c r="AC137" s="41"/>
      <c r="AD137" s="41"/>
      <c r="AE137" s="41"/>
      <c r="AR137" s="218" t="s">
        <v>544</v>
      </c>
      <c r="AT137" s="218" t="s">
        <v>143</v>
      </c>
      <c r="AU137" s="218" t="s">
        <v>80</v>
      </c>
      <c r="AY137" s="20" t="s">
        <v>141</v>
      </c>
      <c r="BE137" s="219">
        <f>IF(N137="základní",J137,0)</f>
        <v>0</v>
      </c>
      <c r="BF137" s="219">
        <f>IF(N137="snížená",J137,0)</f>
        <v>0</v>
      </c>
      <c r="BG137" s="219">
        <f>IF(N137="zákl. přenesená",J137,0)</f>
        <v>0</v>
      </c>
      <c r="BH137" s="219">
        <f>IF(N137="sníž. přenesená",J137,0)</f>
        <v>0</v>
      </c>
      <c r="BI137" s="219">
        <f>IF(N137="nulová",J137,0)</f>
        <v>0</v>
      </c>
      <c r="BJ137" s="20" t="s">
        <v>80</v>
      </c>
      <c r="BK137" s="219">
        <f>ROUND(I137*H137,2)</f>
        <v>0</v>
      </c>
      <c r="BL137" s="20" t="s">
        <v>544</v>
      </c>
      <c r="BM137" s="218" t="s">
        <v>502</v>
      </c>
    </row>
    <row r="138" s="2" customFormat="1" ht="16.5" customHeight="1">
      <c r="A138" s="41"/>
      <c r="B138" s="42"/>
      <c r="C138" s="207" t="s">
        <v>382</v>
      </c>
      <c r="D138" s="207" t="s">
        <v>143</v>
      </c>
      <c r="E138" s="208" t="s">
        <v>671</v>
      </c>
      <c r="F138" s="209" t="s">
        <v>672</v>
      </c>
      <c r="G138" s="210" t="s">
        <v>670</v>
      </c>
      <c r="H138" s="211">
        <v>4</v>
      </c>
      <c r="I138" s="212"/>
      <c r="J138" s="213">
        <f>ROUND(I138*H138,2)</f>
        <v>0</v>
      </c>
      <c r="K138" s="209" t="s">
        <v>19</v>
      </c>
      <c r="L138" s="47"/>
      <c r="M138" s="214" t="s">
        <v>19</v>
      </c>
      <c r="N138" s="215" t="s">
        <v>43</v>
      </c>
      <c r="O138" s="87"/>
      <c r="P138" s="216">
        <f>O138*H138</f>
        <v>0</v>
      </c>
      <c r="Q138" s="216">
        <v>0</v>
      </c>
      <c r="R138" s="216">
        <f>Q138*H138</f>
        <v>0</v>
      </c>
      <c r="S138" s="216">
        <v>0</v>
      </c>
      <c r="T138" s="217">
        <f>S138*H138</f>
        <v>0</v>
      </c>
      <c r="U138" s="41"/>
      <c r="V138" s="41"/>
      <c r="W138" s="41"/>
      <c r="X138" s="41"/>
      <c r="Y138" s="41"/>
      <c r="Z138" s="41"/>
      <c r="AA138" s="41"/>
      <c r="AB138" s="41"/>
      <c r="AC138" s="41"/>
      <c r="AD138" s="41"/>
      <c r="AE138" s="41"/>
      <c r="AR138" s="218" t="s">
        <v>544</v>
      </c>
      <c r="AT138" s="218" t="s">
        <v>143</v>
      </c>
      <c r="AU138" s="218" t="s">
        <v>80</v>
      </c>
      <c r="AY138" s="20" t="s">
        <v>141</v>
      </c>
      <c r="BE138" s="219">
        <f>IF(N138="základní",J138,0)</f>
        <v>0</v>
      </c>
      <c r="BF138" s="219">
        <f>IF(N138="snížená",J138,0)</f>
        <v>0</v>
      </c>
      <c r="BG138" s="219">
        <f>IF(N138="zákl. přenesená",J138,0)</f>
        <v>0</v>
      </c>
      <c r="BH138" s="219">
        <f>IF(N138="sníž. přenesená",J138,0)</f>
        <v>0</v>
      </c>
      <c r="BI138" s="219">
        <f>IF(N138="nulová",J138,0)</f>
        <v>0</v>
      </c>
      <c r="BJ138" s="20" t="s">
        <v>80</v>
      </c>
      <c r="BK138" s="219">
        <f>ROUND(I138*H138,2)</f>
        <v>0</v>
      </c>
      <c r="BL138" s="20" t="s">
        <v>544</v>
      </c>
      <c r="BM138" s="218" t="s">
        <v>782</v>
      </c>
    </row>
    <row r="139" s="2" customFormat="1" ht="16.5" customHeight="1">
      <c r="A139" s="41"/>
      <c r="B139" s="42"/>
      <c r="C139" s="207" t="s">
        <v>388</v>
      </c>
      <c r="D139" s="207" t="s">
        <v>143</v>
      </c>
      <c r="E139" s="208" t="s">
        <v>783</v>
      </c>
      <c r="F139" s="209" t="s">
        <v>676</v>
      </c>
      <c r="G139" s="210" t="s">
        <v>670</v>
      </c>
      <c r="H139" s="211">
        <v>10</v>
      </c>
      <c r="I139" s="212"/>
      <c r="J139" s="213">
        <f>ROUND(I139*H139,2)</f>
        <v>0</v>
      </c>
      <c r="K139" s="209" t="s">
        <v>19</v>
      </c>
      <c r="L139" s="47"/>
      <c r="M139" s="214" t="s">
        <v>19</v>
      </c>
      <c r="N139" s="215" t="s">
        <v>43</v>
      </c>
      <c r="O139" s="87"/>
      <c r="P139" s="216">
        <f>O139*H139</f>
        <v>0</v>
      </c>
      <c r="Q139" s="216">
        <v>0</v>
      </c>
      <c r="R139" s="216">
        <f>Q139*H139</f>
        <v>0</v>
      </c>
      <c r="S139" s="216">
        <v>0</v>
      </c>
      <c r="T139" s="217">
        <f>S139*H139</f>
        <v>0</v>
      </c>
      <c r="U139" s="41"/>
      <c r="V139" s="41"/>
      <c r="W139" s="41"/>
      <c r="X139" s="41"/>
      <c r="Y139" s="41"/>
      <c r="Z139" s="41"/>
      <c r="AA139" s="41"/>
      <c r="AB139" s="41"/>
      <c r="AC139" s="41"/>
      <c r="AD139" s="41"/>
      <c r="AE139" s="41"/>
      <c r="AR139" s="218" t="s">
        <v>544</v>
      </c>
      <c r="AT139" s="218" t="s">
        <v>143</v>
      </c>
      <c r="AU139" s="218" t="s">
        <v>80</v>
      </c>
      <c r="AY139" s="20" t="s">
        <v>141</v>
      </c>
      <c r="BE139" s="219">
        <f>IF(N139="základní",J139,0)</f>
        <v>0</v>
      </c>
      <c r="BF139" s="219">
        <f>IF(N139="snížená",J139,0)</f>
        <v>0</v>
      </c>
      <c r="BG139" s="219">
        <f>IF(N139="zákl. přenesená",J139,0)</f>
        <v>0</v>
      </c>
      <c r="BH139" s="219">
        <f>IF(N139="sníž. přenesená",J139,0)</f>
        <v>0</v>
      </c>
      <c r="BI139" s="219">
        <f>IF(N139="nulová",J139,0)</f>
        <v>0</v>
      </c>
      <c r="BJ139" s="20" t="s">
        <v>80</v>
      </c>
      <c r="BK139" s="219">
        <f>ROUND(I139*H139,2)</f>
        <v>0</v>
      </c>
      <c r="BL139" s="20" t="s">
        <v>544</v>
      </c>
      <c r="BM139" s="218" t="s">
        <v>784</v>
      </c>
    </row>
    <row r="140" s="2" customFormat="1" ht="16.5" customHeight="1">
      <c r="A140" s="41"/>
      <c r="B140" s="42"/>
      <c r="C140" s="207" t="s">
        <v>326</v>
      </c>
      <c r="D140" s="207" t="s">
        <v>143</v>
      </c>
      <c r="E140" s="208" t="s">
        <v>785</v>
      </c>
      <c r="F140" s="209" t="s">
        <v>786</v>
      </c>
      <c r="G140" s="210" t="s">
        <v>670</v>
      </c>
      <c r="H140" s="211">
        <v>20</v>
      </c>
      <c r="I140" s="212"/>
      <c r="J140" s="213">
        <f>ROUND(I140*H140,2)</f>
        <v>0</v>
      </c>
      <c r="K140" s="209" t="s">
        <v>19</v>
      </c>
      <c r="L140" s="47"/>
      <c r="M140" s="214" t="s">
        <v>19</v>
      </c>
      <c r="N140" s="215" t="s">
        <v>43</v>
      </c>
      <c r="O140" s="87"/>
      <c r="P140" s="216">
        <f>O140*H140</f>
        <v>0</v>
      </c>
      <c r="Q140" s="216">
        <v>0</v>
      </c>
      <c r="R140" s="216">
        <f>Q140*H140</f>
        <v>0</v>
      </c>
      <c r="S140" s="216">
        <v>0</v>
      </c>
      <c r="T140" s="217">
        <f>S140*H140</f>
        <v>0</v>
      </c>
      <c r="U140" s="41"/>
      <c r="V140" s="41"/>
      <c r="W140" s="41"/>
      <c r="X140" s="41"/>
      <c r="Y140" s="41"/>
      <c r="Z140" s="41"/>
      <c r="AA140" s="41"/>
      <c r="AB140" s="41"/>
      <c r="AC140" s="41"/>
      <c r="AD140" s="41"/>
      <c r="AE140" s="41"/>
      <c r="AR140" s="218" t="s">
        <v>544</v>
      </c>
      <c r="AT140" s="218" t="s">
        <v>143</v>
      </c>
      <c r="AU140" s="218" t="s">
        <v>80</v>
      </c>
      <c r="AY140" s="20" t="s">
        <v>141</v>
      </c>
      <c r="BE140" s="219">
        <f>IF(N140="základní",J140,0)</f>
        <v>0</v>
      </c>
      <c r="BF140" s="219">
        <f>IF(N140="snížená",J140,0)</f>
        <v>0</v>
      </c>
      <c r="BG140" s="219">
        <f>IF(N140="zákl. přenesená",J140,0)</f>
        <v>0</v>
      </c>
      <c r="BH140" s="219">
        <f>IF(N140="sníž. přenesená",J140,0)</f>
        <v>0</v>
      </c>
      <c r="BI140" s="219">
        <f>IF(N140="nulová",J140,0)</f>
        <v>0</v>
      </c>
      <c r="BJ140" s="20" t="s">
        <v>80</v>
      </c>
      <c r="BK140" s="219">
        <f>ROUND(I140*H140,2)</f>
        <v>0</v>
      </c>
      <c r="BL140" s="20" t="s">
        <v>544</v>
      </c>
      <c r="BM140" s="218" t="s">
        <v>787</v>
      </c>
    </row>
    <row r="141" s="2" customFormat="1" ht="16.5" customHeight="1">
      <c r="A141" s="41"/>
      <c r="B141" s="42"/>
      <c r="C141" s="207" t="s">
        <v>398</v>
      </c>
      <c r="D141" s="207" t="s">
        <v>143</v>
      </c>
      <c r="E141" s="208" t="s">
        <v>788</v>
      </c>
      <c r="F141" s="209" t="s">
        <v>789</v>
      </c>
      <c r="G141" s="210" t="s">
        <v>670</v>
      </c>
      <c r="H141" s="211">
        <v>10</v>
      </c>
      <c r="I141" s="212"/>
      <c r="J141" s="213">
        <f>ROUND(I141*H141,2)</f>
        <v>0</v>
      </c>
      <c r="K141" s="209" t="s">
        <v>19</v>
      </c>
      <c r="L141" s="47"/>
      <c r="M141" s="283" t="s">
        <v>19</v>
      </c>
      <c r="N141" s="284" t="s">
        <v>43</v>
      </c>
      <c r="O141" s="281"/>
      <c r="P141" s="285">
        <f>O141*H141</f>
        <v>0</v>
      </c>
      <c r="Q141" s="285">
        <v>0</v>
      </c>
      <c r="R141" s="285">
        <f>Q141*H141</f>
        <v>0</v>
      </c>
      <c r="S141" s="285">
        <v>0</v>
      </c>
      <c r="T141" s="286">
        <f>S141*H141</f>
        <v>0</v>
      </c>
      <c r="U141" s="41"/>
      <c r="V141" s="41"/>
      <c r="W141" s="41"/>
      <c r="X141" s="41"/>
      <c r="Y141" s="41"/>
      <c r="Z141" s="41"/>
      <c r="AA141" s="41"/>
      <c r="AB141" s="41"/>
      <c r="AC141" s="41"/>
      <c r="AD141" s="41"/>
      <c r="AE141" s="41"/>
      <c r="AR141" s="218" t="s">
        <v>544</v>
      </c>
      <c r="AT141" s="218" t="s">
        <v>143</v>
      </c>
      <c r="AU141" s="218" t="s">
        <v>80</v>
      </c>
      <c r="AY141" s="20" t="s">
        <v>141</v>
      </c>
      <c r="BE141" s="219">
        <f>IF(N141="základní",J141,0)</f>
        <v>0</v>
      </c>
      <c r="BF141" s="219">
        <f>IF(N141="snížená",J141,0)</f>
        <v>0</v>
      </c>
      <c r="BG141" s="219">
        <f>IF(N141="zákl. přenesená",J141,0)</f>
        <v>0</v>
      </c>
      <c r="BH141" s="219">
        <f>IF(N141="sníž. přenesená",J141,0)</f>
        <v>0</v>
      </c>
      <c r="BI141" s="219">
        <f>IF(N141="nulová",J141,0)</f>
        <v>0</v>
      </c>
      <c r="BJ141" s="20" t="s">
        <v>80</v>
      </c>
      <c r="BK141" s="219">
        <f>ROUND(I141*H141,2)</f>
        <v>0</v>
      </c>
      <c r="BL141" s="20" t="s">
        <v>544</v>
      </c>
      <c r="BM141" s="218" t="s">
        <v>790</v>
      </c>
    </row>
    <row r="142" s="2" customFormat="1" ht="6.96" customHeight="1">
      <c r="A142" s="41"/>
      <c r="B142" s="62"/>
      <c r="C142" s="63"/>
      <c r="D142" s="63"/>
      <c r="E142" s="63"/>
      <c r="F142" s="63"/>
      <c r="G142" s="63"/>
      <c r="H142" s="63"/>
      <c r="I142" s="63"/>
      <c r="J142" s="63"/>
      <c r="K142" s="63"/>
      <c r="L142" s="47"/>
      <c r="M142" s="41"/>
      <c r="O142" s="41"/>
      <c r="P142" s="41"/>
      <c r="Q142" s="41"/>
      <c r="R142" s="41"/>
      <c r="S142" s="41"/>
      <c r="T142" s="41"/>
      <c r="U142" s="41"/>
      <c r="V142" s="41"/>
      <c r="W142" s="41"/>
      <c r="X142" s="41"/>
      <c r="Y142" s="41"/>
      <c r="Z142" s="41"/>
      <c r="AA142" s="41"/>
      <c r="AB142" s="41"/>
      <c r="AC142" s="41"/>
      <c r="AD142" s="41"/>
      <c r="AE142" s="41"/>
    </row>
  </sheetData>
  <sheetProtection sheet="1" autoFilter="0" formatColumns="0" formatRows="0" objects="1" scenarios="1" spinCount="100000" saltValue="9Fycdb5CgU6LqJQSFiUy2jGwPeL97PmzZf9xl1PfVdDIBRSBD/RUmzKHjh8rw7lUkh6mdfEInvLAfbSloexTnA==" hashValue="HOuWeRz1B6LiAloiMxgXx99vwba1SiYbk85alTOIaY+xHZOSXWvQvkPuu7KFf4Uy3mZEvB2AAaIKyRGj3BR54Q==" algorithmName="SHA-512" password="CEE1"/>
  <autoFilter ref="C83:K141"/>
  <mergeCells count="9">
    <mergeCell ref="E7:H7"/>
    <mergeCell ref="E9:H9"/>
    <mergeCell ref="E18:H18"/>
    <mergeCell ref="E27:H27"/>
    <mergeCell ref="E48:H48"/>
    <mergeCell ref="E50:H50"/>
    <mergeCell ref="E74:H74"/>
    <mergeCell ref="E76:H76"/>
    <mergeCell ref="L2:V2"/>
  </mergeCells>
  <hyperlinks>
    <hyperlink ref="F89" r:id="rId1" display="https://podminky.urs.cz/item/CS_URS_2024_02/751611116"/>
    <hyperlink ref="F95" r:id="rId2" display="https://podminky.urs.cz/item/CS_URS_2024_02/751344112"/>
    <hyperlink ref="F98" r:id="rId3" display="https://podminky.urs.cz/item/CS_URS_2024_02/751514662"/>
    <hyperlink ref="F103" r:id="rId4" display="https://podminky.urs.cz/item/CS_URS_2024_02/751322011"/>
    <hyperlink ref="F105" r:id="rId5" display="https://podminky.urs.cz/item/CS_URS_2024_02/751322012"/>
    <hyperlink ref="F111" r:id="rId6" display="https://podminky.urs.cz/item/CS_URS_2024_02/751398032"/>
    <hyperlink ref="F119" r:id="rId7" display="https://podminky.urs.cz/item/CS_URS_2024_02/751511182"/>
    <hyperlink ref="F121" r:id="rId8" display="https://podminky.urs.cz/item/CS_URS_2024_02/751511183"/>
    <hyperlink ref="F123" r:id="rId9" display="https://podminky.urs.cz/item/CS_URS_2024_02/751571071"/>
    <hyperlink ref="F126" r:id="rId10" display="https://podminky.urs.cz/item/CS_URS_2024_02/713381511"/>
    <hyperlink ref="F131" r:id="rId11" display="https://podminky.urs.cz/item/CS_URS_2024_02/783301311"/>
    <hyperlink ref="F133" r:id="rId12" display="https://podminky.urs.cz/item/CS_URS_2024_02/783314101"/>
    <hyperlink ref="F135" r:id="rId13" display="https://podminky.urs.cz/item/CS_URS_2024_02/78331710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4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97</v>
      </c>
    </row>
    <row r="3" s="1" customFormat="1" ht="6.96" customHeight="1">
      <c r="B3" s="131"/>
      <c r="C3" s="132"/>
      <c r="D3" s="132"/>
      <c r="E3" s="132"/>
      <c r="F3" s="132"/>
      <c r="G3" s="132"/>
      <c r="H3" s="132"/>
      <c r="I3" s="132"/>
      <c r="J3" s="132"/>
      <c r="K3" s="132"/>
      <c r="L3" s="23"/>
      <c r="AT3" s="20" t="s">
        <v>82</v>
      </c>
    </row>
    <row r="4" s="1" customFormat="1" ht="24.96" customHeight="1">
      <c r="B4" s="23"/>
      <c r="D4" s="133" t="s">
        <v>98</v>
      </c>
      <c r="L4" s="23"/>
      <c r="M4" s="134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35" t="s">
        <v>16</v>
      </c>
      <c r="L6" s="23"/>
    </row>
    <row r="7" s="1" customFormat="1" ht="16.5" customHeight="1">
      <c r="B7" s="23"/>
      <c r="E7" s="136" t="str">
        <f>'Rekapitulace stavby'!K6</f>
        <v>Úprava areálu - středisko Rudíkov</v>
      </c>
      <c r="F7" s="135"/>
      <c r="G7" s="135"/>
      <c r="H7" s="135"/>
      <c r="L7" s="23"/>
    </row>
    <row r="8" s="2" customFormat="1" ht="12" customHeight="1">
      <c r="A8" s="41"/>
      <c r="B8" s="47"/>
      <c r="C8" s="41"/>
      <c r="D8" s="135" t="s">
        <v>99</v>
      </c>
      <c r="E8" s="41"/>
      <c r="F8" s="41"/>
      <c r="G8" s="41"/>
      <c r="H8" s="41"/>
      <c r="I8" s="41"/>
      <c r="J8" s="41"/>
      <c r="K8" s="41"/>
      <c r="L8" s="137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</row>
    <row r="9" s="2" customFormat="1" ht="16.5" customHeight="1">
      <c r="A9" s="41"/>
      <c r="B9" s="47"/>
      <c r="C9" s="41"/>
      <c r="D9" s="41"/>
      <c r="E9" s="138" t="s">
        <v>791</v>
      </c>
      <c r="F9" s="41"/>
      <c r="G9" s="41"/>
      <c r="H9" s="41"/>
      <c r="I9" s="41"/>
      <c r="J9" s="41"/>
      <c r="K9" s="41"/>
      <c r="L9" s="137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>
      <c r="A10" s="41"/>
      <c r="B10" s="47"/>
      <c r="C10" s="41"/>
      <c r="D10" s="41"/>
      <c r="E10" s="41"/>
      <c r="F10" s="41"/>
      <c r="G10" s="41"/>
      <c r="H10" s="41"/>
      <c r="I10" s="41"/>
      <c r="J10" s="41"/>
      <c r="K10" s="41"/>
      <c r="L10" s="137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2" customHeight="1">
      <c r="A11" s="41"/>
      <c r="B11" s="47"/>
      <c r="C11" s="41"/>
      <c r="D11" s="135" t="s">
        <v>18</v>
      </c>
      <c r="E11" s="41"/>
      <c r="F11" s="139" t="s">
        <v>19</v>
      </c>
      <c r="G11" s="41"/>
      <c r="H11" s="41"/>
      <c r="I11" s="135" t="s">
        <v>20</v>
      </c>
      <c r="J11" s="139" t="s">
        <v>19</v>
      </c>
      <c r="K11" s="41"/>
      <c r="L11" s="137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 ht="12" customHeight="1">
      <c r="A12" s="41"/>
      <c r="B12" s="47"/>
      <c r="C12" s="41"/>
      <c r="D12" s="135" t="s">
        <v>21</v>
      </c>
      <c r="E12" s="41"/>
      <c r="F12" s="139" t="s">
        <v>22</v>
      </c>
      <c r="G12" s="41"/>
      <c r="H12" s="41"/>
      <c r="I12" s="135" t="s">
        <v>23</v>
      </c>
      <c r="J12" s="140" t="str">
        <f>'Rekapitulace stavby'!AN8</f>
        <v>8. 7. 2024</v>
      </c>
      <c r="K12" s="41"/>
      <c r="L12" s="137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0.8" customHeight="1">
      <c r="A13" s="41"/>
      <c r="B13" s="47"/>
      <c r="C13" s="41"/>
      <c r="D13" s="41"/>
      <c r="E13" s="41"/>
      <c r="F13" s="41"/>
      <c r="G13" s="41"/>
      <c r="H13" s="41"/>
      <c r="I13" s="41"/>
      <c r="J13" s="41"/>
      <c r="K13" s="41"/>
      <c r="L13" s="137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35" t="s">
        <v>25</v>
      </c>
      <c r="E14" s="41"/>
      <c r="F14" s="41"/>
      <c r="G14" s="41"/>
      <c r="H14" s="41"/>
      <c r="I14" s="135" t="s">
        <v>26</v>
      </c>
      <c r="J14" s="139" t="s">
        <v>19</v>
      </c>
      <c r="K14" s="41"/>
      <c r="L14" s="137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8" customHeight="1">
      <c r="A15" s="41"/>
      <c r="B15" s="47"/>
      <c r="C15" s="41"/>
      <c r="D15" s="41"/>
      <c r="E15" s="139" t="s">
        <v>27</v>
      </c>
      <c r="F15" s="41"/>
      <c r="G15" s="41"/>
      <c r="H15" s="41"/>
      <c r="I15" s="135" t="s">
        <v>28</v>
      </c>
      <c r="J15" s="139" t="s">
        <v>19</v>
      </c>
      <c r="K15" s="41"/>
      <c r="L15" s="137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6.96" customHeight="1">
      <c r="A16" s="41"/>
      <c r="B16" s="47"/>
      <c r="C16" s="41"/>
      <c r="D16" s="41"/>
      <c r="E16" s="41"/>
      <c r="F16" s="41"/>
      <c r="G16" s="41"/>
      <c r="H16" s="41"/>
      <c r="I16" s="41"/>
      <c r="J16" s="41"/>
      <c r="K16" s="41"/>
      <c r="L16" s="137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2" customHeight="1">
      <c r="A17" s="41"/>
      <c r="B17" s="47"/>
      <c r="C17" s="41"/>
      <c r="D17" s="135" t="s">
        <v>29</v>
      </c>
      <c r="E17" s="41"/>
      <c r="F17" s="41"/>
      <c r="G17" s="41"/>
      <c r="H17" s="41"/>
      <c r="I17" s="135" t="s">
        <v>26</v>
      </c>
      <c r="J17" s="36" t="str">
        <f>'Rekapitulace stavby'!AN13</f>
        <v>Vyplň údaj</v>
      </c>
      <c r="K17" s="41"/>
      <c r="L17" s="137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18" customHeight="1">
      <c r="A18" s="41"/>
      <c r="B18" s="47"/>
      <c r="C18" s="41"/>
      <c r="D18" s="41"/>
      <c r="E18" s="36" t="str">
        <f>'Rekapitulace stavby'!E14</f>
        <v>Vyplň údaj</v>
      </c>
      <c r="F18" s="139"/>
      <c r="G18" s="139"/>
      <c r="H18" s="139"/>
      <c r="I18" s="135" t="s">
        <v>28</v>
      </c>
      <c r="J18" s="36" t="str">
        <f>'Rekapitulace stavby'!AN14</f>
        <v>Vyplň údaj</v>
      </c>
      <c r="K18" s="41"/>
      <c r="L18" s="137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6.96" customHeight="1">
      <c r="A19" s="41"/>
      <c r="B19" s="47"/>
      <c r="C19" s="41"/>
      <c r="D19" s="41"/>
      <c r="E19" s="41"/>
      <c r="F19" s="41"/>
      <c r="G19" s="41"/>
      <c r="H19" s="41"/>
      <c r="I19" s="41"/>
      <c r="J19" s="41"/>
      <c r="K19" s="41"/>
      <c r="L19" s="137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2" customHeight="1">
      <c r="A20" s="41"/>
      <c r="B20" s="47"/>
      <c r="C20" s="41"/>
      <c r="D20" s="135" t="s">
        <v>31</v>
      </c>
      <c r="E20" s="41"/>
      <c r="F20" s="41"/>
      <c r="G20" s="41"/>
      <c r="H20" s="41"/>
      <c r="I20" s="135" t="s">
        <v>26</v>
      </c>
      <c r="J20" s="139" t="s">
        <v>19</v>
      </c>
      <c r="K20" s="41"/>
      <c r="L20" s="137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18" customHeight="1">
      <c r="A21" s="41"/>
      <c r="B21" s="47"/>
      <c r="C21" s="41"/>
      <c r="D21" s="41"/>
      <c r="E21" s="139" t="s">
        <v>32</v>
      </c>
      <c r="F21" s="41"/>
      <c r="G21" s="41"/>
      <c r="H21" s="41"/>
      <c r="I21" s="135" t="s">
        <v>28</v>
      </c>
      <c r="J21" s="139" t="s">
        <v>19</v>
      </c>
      <c r="K21" s="41"/>
      <c r="L21" s="137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6.96" customHeight="1">
      <c r="A22" s="41"/>
      <c r="B22" s="47"/>
      <c r="C22" s="41"/>
      <c r="D22" s="41"/>
      <c r="E22" s="41"/>
      <c r="F22" s="41"/>
      <c r="G22" s="41"/>
      <c r="H22" s="41"/>
      <c r="I22" s="41"/>
      <c r="J22" s="41"/>
      <c r="K22" s="41"/>
      <c r="L22" s="137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2" customHeight="1">
      <c r="A23" s="41"/>
      <c r="B23" s="47"/>
      <c r="C23" s="41"/>
      <c r="D23" s="135" t="s">
        <v>34</v>
      </c>
      <c r="E23" s="41"/>
      <c r="F23" s="41"/>
      <c r="G23" s="41"/>
      <c r="H23" s="41"/>
      <c r="I23" s="135" t="s">
        <v>26</v>
      </c>
      <c r="J23" s="139" t="s">
        <v>19</v>
      </c>
      <c r="K23" s="41"/>
      <c r="L23" s="137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18" customHeight="1">
      <c r="A24" s="41"/>
      <c r="B24" s="47"/>
      <c r="C24" s="41"/>
      <c r="D24" s="41"/>
      <c r="E24" s="139" t="s">
        <v>35</v>
      </c>
      <c r="F24" s="41"/>
      <c r="G24" s="41"/>
      <c r="H24" s="41"/>
      <c r="I24" s="135" t="s">
        <v>28</v>
      </c>
      <c r="J24" s="139" t="s">
        <v>19</v>
      </c>
      <c r="K24" s="41"/>
      <c r="L24" s="137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6.96" customHeight="1">
      <c r="A25" s="41"/>
      <c r="B25" s="47"/>
      <c r="C25" s="41"/>
      <c r="D25" s="41"/>
      <c r="E25" s="41"/>
      <c r="F25" s="41"/>
      <c r="G25" s="41"/>
      <c r="H25" s="41"/>
      <c r="I25" s="41"/>
      <c r="J25" s="41"/>
      <c r="K25" s="41"/>
      <c r="L25" s="137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2" customHeight="1">
      <c r="A26" s="41"/>
      <c r="B26" s="47"/>
      <c r="C26" s="41"/>
      <c r="D26" s="135" t="s">
        <v>36</v>
      </c>
      <c r="E26" s="41"/>
      <c r="F26" s="41"/>
      <c r="G26" s="41"/>
      <c r="H26" s="41"/>
      <c r="I26" s="41"/>
      <c r="J26" s="41"/>
      <c r="K26" s="41"/>
      <c r="L26" s="137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8" customFormat="1" ht="47.25" customHeight="1">
      <c r="A27" s="141"/>
      <c r="B27" s="142"/>
      <c r="C27" s="141"/>
      <c r="D27" s="141"/>
      <c r="E27" s="143" t="s">
        <v>792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41"/>
      <c r="B28" s="47"/>
      <c r="C28" s="41"/>
      <c r="D28" s="41"/>
      <c r="E28" s="41"/>
      <c r="F28" s="41"/>
      <c r="G28" s="41"/>
      <c r="H28" s="41"/>
      <c r="I28" s="41"/>
      <c r="J28" s="41"/>
      <c r="K28" s="41"/>
      <c r="L28" s="137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2" customFormat="1" ht="6.96" customHeight="1">
      <c r="A29" s="41"/>
      <c r="B29" s="47"/>
      <c r="C29" s="41"/>
      <c r="D29" s="145"/>
      <c r="E29" s="145"/>
      <c r="F29" s="145"/>
      <c r="G29" s="145"/>
      <c r="H29" s="145"/>
      <c r="I29" s="145"/>
      <c r="J29" s="145"/>
      <c r="K29" s="145"/>
      <c r="L29" s="137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</row>
    <row r="30" s="2" customFormat="1" ht="25.44" customHeight="1">
      <c r="A30" s="41"/>
      <c r="B30" s="47"/>
      <c r="C30" s="41"/>
      <c r="D30" s="146" t="s">
        <v>38</v>
      </c>
      <c r="E30" s="41"/>
      <c r="F30" s="41"/>
      <c r="G30" s="41"/>
      <c r="H30" s="41"/>
      <c r="I30" s="41"/>
      <c r="J30" s="147">
        <f>ROUND(J80, 2)</f>
        <v>0</v>
      </c>
      <c r="K30" s="41"/>
      <c r="L30" s="137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45"/>
      <c r="E31" s="145"/>
      <c r="F31" s="145"/>
      <c r="G31" s="145"/>
      <c r="H31" s="145"/>
      <c r="I31" s="145"/>
      <c r="J31" s="145"/>
      <c r="K31" s="145"/>
      <c r="L31" s="137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14.4" customHeight="1">
      <c r="A32" s="41"/>
      <c r="B32" s="47"/>
      <c r="C32" s="41"/>
      <c r="D32" s="41"/>
      <c r="E32" s="41"/>
      <c r="F32" s="148" t="s">
        <v>40</v>
      </c>
      <c r="G32" s="41"/>
      <c r="H32" s="41"/>
      <c r="I32" s="148" t="s">
        <v>39</v>
      </c>
      <c r="J32" s="148" t="s">
        <v>41</v>
      </c>
      <c r="K32" s="41"/>
      <c r="L32" s="137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14.4" customHeight="1">
      <c r="A33" s="41"/>
      <c r="B33" s="47"/>
      <c r="C33" s="41"/>
      <c r="D33" s="149" t="s">
        <v>42</v>
      </c>
      <c r="E33" s="135" t="s">
        <v>43</v>
      </c>
      <c r="F33" s="150">
        <f>ROUND((SUM(BE80:BE88)),  2)</f>
        <v>0</v>
      </c>
      <c r="G33" s="41"/>
      <c r="H33" s="41"/>
      <c r="I33" s="151">
        <v>0.20999999999999999</v>
      </c>
      <c r="J33" s="150">
        <f>ROUND(((SUM(BE80:BE88))*I33),  2)</f>
        <v>0</v>
      </c>
      <c r="K33" s="41"/>
      <c r="L33" s="137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135" t="s">
        <v>44</v>
      </c>
      <c r="F34" s="150">
        <f>ROUND((SUM(BF80:BF88)),  2)</f>
        <v>0</v>
      </c>
      <c r="G34" s="41"/>
      <c r="H34" s="41"/>
      <c r="I34" s="151">
        <v>0.12</v>
      </c>
      <c r="J34" s="150">
        <f>ROUND(((SUM(BF80:BF88))*I34),  2)</f>
        <v>0</v>
      </c>
      <c r="K34" s="41"/>
      <c r="L34" s="137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hidden="1" s="2" customFormat="1" ht="14.4" customHeight="1">
      <c r="A35" s="41"/>
      <c r="B35" s="47"/>
      <c r="C35" s="41"/>
      <c r="D35" s="41"/>
      <c r="E35" s="135" t="s">
        <v>45</v>
      </c>
      <c r="F35" s="150">
        <f>ROUND((SUM(BG80:BG88)),  2)</f>
        <v>0</v>
      </c>
      <c r="G35" s="41"/>
      <c r="H35" s="41"/>
      <c r="I35" s="151">
        <v>0.20999999999999999</v>
      </c>
      <c r="J35" s="150">
        <f>0</f>
        <v>0</v>
      </c>
      <c r="K35" s="41"/>
      <c r="L35" s="137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hidden="1" s="2" customFormat="1" ht="14.4" customHeight="1">
      <c r="A36" s="41"/>
      <c r="B36" s="47"/>
      <c r="C36" s="41"/>
      <c r="D36" s="41"/>
      <c r="E36" s="135" t="s">
        <v>46</v>
      </c>
      <c r="F36" s="150">
        <f>ROUND((SUM(BH80:BH88)),  2)</f>
        <v>0</v>
      </c>
      <c r="G36" s="41"/>
      <c r="H36" s="41"/>
      <c r="I36" s="151">
        <v>0.12</v>
      </c>
      <c r="J36" s="150">
        <f>0</f>
        <v>0</v>
      </c>
      <c r="K36" s="41"/>
      <c r="L36" s="137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35" t="s">
        <v>47</v>
      </c>
      <c r="F37" s="150">
        <f>ROUND((SUM(BI80:BI88)),  2)</f>
        <v>0</v>
      </c>
      <c r="G37" s="41"/>
      <c r="H37" s="41"/>
      <c r="I37" s="151">
        <v>0</v>
      </c>
      <c r="J37" s="150">
        <f>0</f>
        <v>0</v>
      </c>
      <c r="K37" s="41"/>
      <c r="L37" s="137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s="2" customFormat="1" ht="6.96" customHeight="1">
      <c r="A38" s="41"/>
      <c r="B38" s="47"/>
      <c r="C38" s="41"/>
      <c r="D38" s="41"/>
      <c r="E38" s="41"/>
      <c r="F38" s="41"/>
      <c r="G38" s="41"/>
      <c r="H38" s="41"/>
      <c r="I38" s="41"/>
      <c r="J38" s="41"/>
      <c r="K38" s="41"/>
      <c r="L38" s="137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s="2" customFormat="1" ht="25.44" customHeight="1">
      <c r="A39" s="41"/>
      <c r="B39" s="47"/>
      <c r="C39" s="152"/>
      <c r="D39" s="153" t="s">
        <v>48</v>
      </c>
      <c r="E39" s="154"/>
      <c r="F39" s="154"/>
      <c r="G39" s="155" t="s">
        <v>49</v>
      </c>
      <c r="H39" s="156" t="s">
        <v>50</v>
      </c>
      <c r="I39" s="154"/>
      <c r="J39" s="157">
        <f>SUM(J30:J37)</f>
        <v>0</v>
      </c>
      <c r="K39" s="158"/>
      <c r="L39" s="137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14.4" customHeight="1">
      <c r="A40" s="41"/>
      <c r="B40" s="159"/>
      <c r="C40" s="160"/>
      <c r="D40" s="160"/>
      <c r="E40" s="160"/>
      <c r="F40" s="160"/>
      <c r="G40" s="160"/>
      <c r="H40" s="160"/>
      <c r="I40" s="160"/>
      <c r="J40" s="160"/>
      <c r="K40" s="160"/>
      <c r="L40" s="137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4" s="2" customFormat="1" ht="6.96" customHeight="1">
      <c r="A44" s="41"/>
      <c r="B44" s="161"/>
      <c r="C44" s="162"/>
      <c r="D44" s="162"/>
      <c r="E44" s="162"/>
      <c r="F44" s="162"/>
      <c r="G44" s="162"/>
      <c r="H44" s="162"/>
      <c r="I44" s="162"/>
      <c r="J44" s="162"/>
      <c r="K44" s="162"/>
      <c r="L44" s="137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</row>
    <row r="45" s="2" customFormat="1" ht="24.96" customHeight="1">
      <c r="A45" s="41"/>
      <c r="B45" s="42"/>
      <c r="C45" s="26" t="s">
        <v>101</v>
      </c>
      <c r="D45" s="43"/>
      <c r="E45" s="43"/>
      <c r="F45" s="43"/>
      <c r="G45" s="43"/>
      <c r="H45" s="43"/>
      <c r="I45" s="43"/>
      <c r="J45" s="43"/>
      <c r="K45" s="43"/>
      <c r="L45" s="137"/>
      <c r="S45" s="41"/>
      <c r="T45" s="41"/>
      <c r="U45" s="41"/>
      <c r="V45" s="41"/>
      <c r="W45" s="41"/>
      <c r="X45" s="41"/>
      <c r="Y45" s="41"/>
      <c r="Z45" s="41"/>
      <c r="AA45" s="41"/>
      <c r="AB45" s="41"/>
      <c r="AC45" s="41"/>
      <c r="AD45" s="41"/>
      <c r="AE45" s="41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137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12" customHeight="1">
      <c r="A47" s="41"/>
      <c r="B47" s="42"/>
      <c r="C47" s="35" t="s">
        <v>16</v>
      </c>
      <c r="D47" s="43"/>
      <c r="E47" s="43"/>
      <c r="F47" s="43"/>
      <c r="G47" s="43"/>
      <c r="H47" s="43"/>
      <c r="I47" s="43"/>
      <c r="J47" s="43"/>
      <c r="K47" s="43"/>
      <c r="L47" s="137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16.5" customHeight="1">
      <c r="A48" s="41"/>
      <c r="B48" s="42"/>
      <c r="C48" s="43"/>
      <c r="D48" s="43"/>
      <c r="E48" s="163" t="str">
        <f>E7</f>
        <v>Úprava areálu - středisko Rudíkov</v>
      </c>
      <c r="F48" s="35"/>
      <c r="G48" s="35"/>
      <c r="H48" s="35"/>
      <c r="I48" s="43"/>
      <c r="J48" s="43"/>
      <c r="K48" s="43"/>
      <c r="L48" s="137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99</v>
      </c>
      <c r="D49" s="43"/>
      <c r="E49" s="43"/>
      <c r="F49" s="43"/>
      <c r="G49" s="43"/>
      <c r="H49" s="43"/>
      <c r="I49" s="43"/>
      <c r="J49" s="43"/>
      <c r="K49" s="43"/>
      <c r="L49" s="137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72" t="str">
        <f>E9</f>
        <v>06 - VON - vedlejší a ostatní náklady</v>
      </c>
      <c r="F50" s="43"/>
      <c r="G50" s="43"/>
      <c r="H50" s="43"/>
      <c r="I50" s="43"/>
      <c r="J50" s="43"/>
      <c r="K50" s="43"/>
      <c r="L50" s="137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2" customFormat="1" ht="6.96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137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</row>
    <row r="52" s="2" customFormat="1" ht="12" customHeight="1">
      <c r="A52" s="41"/>
      <c r="B52" s="42"/>
      <c r="C52" s="35" t="s">
        <v>21</v>
      </c>
      <c r="D52" s="43"/>
      <c r="E52" s="43"/>
      <c r="F52" s="30" t="str">
        <f>F12</f>
        <v>Rudíkov</v>
      </c>
      <c r="G52" s="43"/>
      <c r="H52" s="43"/>
      <c r="I52" s="35" t="s">
        <v>23</v>
      </c>
      <c r="J52" s="75" t="str">
        <f>IF(J12="","",J12)</f>
        <v>8. 7. 2024</v>
      </c>
      <c r="K52" s="43"/>
      <c r="L52" s="137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6.96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137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25.65" customHeight="1">
      <c r="A54" s="41"/>
      <c r="B54" s="42"/>
      <c r="C54" s="35" t="s">
        <v>25</v>
      </c>
      <c r="D54" s="43"/>
      <c r="E54" s="43"/>
      <c r="F54" s="30" t="str">
        <f>E15</f>
        <v>KSÚSV, př.org., Kosovská 1122/16, Jihlava 58601</v>
      </c>
      <c r="G54" s="43"/>
      <c r="H54" s="43"/>
      <c r="I54" s="35" t="s">
        <v>31</v>
      </c>
      <c r="J54" s="39" t="str">
        <f>E21</f>
        <v>Obchodní projekt Jihlůava, spol.s r.o.</v>
      </c>
      <c r="K54" s="43"/>
      <c r="L54" s="137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15.15" customHeight="1">
      <c r="A55" s="41"/>
      <c r="B55" s="42"/>
      <c r="C55" s="35" t="s">
        <v>29</v>
      </c>
      <c r="D55" s="43"/>
      <c r="E55" s="43"/>
      <c r="F55" s="30" t="str">
        <f>IF(E18="","",E18)</f>
        <v>Vyplň údaj</v>
      </c>
      <c r="G55" s="43"/>
      <c r="H55" s="43"/>
      <c r="I55" s="35" t="s">
        <v>34</v>
      </c>
      <c r="J55" s="39" t="str">
        <f>E24</f>
        <v>Fr.Neuwirth</v>
      </c>
      <c r="K55" s="43"/>
      <c r="L55" s="137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0.32" customHeight="1">
      <c r="A56" s="41"/>
      <c r="B56" s="42"/>
      <c r="C56" s="43"/>
      <c r="D56" s="43"/>
      <c r="E56" s="43"/>
      <c r="F56" s="43"/>
      <c r="G56" s="43"/>
      <c r="H56" s="43"/>
      <c r="I56" s="43"/>
      <c r="J56" s="43"/>
      <c r="K56" s="43"/>
      <c r="L56" s="137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29.28" customHeight="1">
      <c r="A57" s="41"/>
      <c r="B57" s="42"/>
      <c r="C57" s="164" t="s">
        <v>102</v>
      </c>
      <c r="D57" s="165"/>
      <c r="E57" s="165"/>
      <c r="F57" s="165"/>
      <c r="G57" s="165"/>
      <c r="H57" s="165"/>
      <c r="I57" s="165"/>
      <c r="J57" s="166" t="s">
        <v>103</v>
      </c>
      <c r="K57" s="165"/>
      <c r="L57" s="137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0.32" customHeight="1">
      <c r="A58" s="41"/>
      <c r="B58" s="42"/>
      <c r="C58" s="43"/>
      <c r="D58" s="43"/>
      <c r="E58" s="43"/>
      <c r="F58" s="43"/>
      <c r="G58" s="43"/>
      <c r="H58" s="43"/>
      <c r="I58" s="43"/>
      <c r="J58" s="43"/>
      <c r="K58" s="43"/>
      <c r="L58" s="137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22.8" customHeight="1">
      <c r="A59" s="41"/>
      <c r="B59" s="42"/>
      <c r="C59" s="167" t="s">
        <v>70</v>
      </c>
      <c r="D59" s="43"/>
      <c r="E59" s="43"/>
      <c r="F59" s="43"/>
      <c r="G59" s="43"/>
      <c r="H59" s="43"/>
      <c r="I59" s="43"/>
      <c r="J59" s="105">
        <f>J80</f>
        <v>0</v>
      </c>
      <c r="K59" s="43"/>
      <c r="L59" s="137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U59" s="20" t="s">
        <v>104</v>
      </c>
    </row>
    <row r="60" s="9" customFormat="1" ht="24.96" customHeight="1">
      <c r="A60" s="9"/>
      <c r="B60" s="168"/>
      <c r="C60" s="169"/>
      <c r="D60" s="170" t="s">
        <v>793</v>
      </c>
      <c r="E60" s="171"/>
      <c r="F60" s="171"/>
      <c r="G60" s="171"/>
      <c r="H60" s="171"/>
      <c r="I60" s="171"/>
      <c r="J60" s="172">
        <f>J81</f>
        <v>0</v>
      </c>
      <c r="K60" s="169"/>
      <c r="L60" s="173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2" customFormat="1" ht="21.84" customHeight="1">
      <c r="A61" s="41"/>
      <c r="B61" s="42"/>
      <c r="C61" s="43"/>
      <c r="D61" s="43"/>
      <c r="E61" s="43"/>
      <c r="F61" s="43"/>
      <c r="G61" s="43"/>
      <c r="H61" s="43"/>
      <c r="I61" s="43"/>
      <c r="J61" s="43"/>
      <c r="K61" s="43"/>
      <c r="L61" s="137"/>
      <c r="S61" s="41"/>
      <c r="T61" s="41"/>
      <c r="U61" s="41"/>
      <c r="V61" s="41"/>
      <c r="W61" s="41"/>
      <c r="X61" s="41"/>
      <c r="Y61" s="41"/>
      <c r="Z61" s="41"/>
      <c r="AA61" s="41"/>
      <c r="AB61" s="41"/>
      <c r="AC61" s="41"/>
      <c r="AD61" s="41"/>
      <c r="AE61" s="41"/>
    </row>
    <row r="62" s="2" customFormat="1" ht="6.96" customHeight="1">
      <c r="A62" s="41"/>
      <c r="B62" s="62"/>
      <c r="C62" s="63"/>
      <c r="D62" s="63"/>
      <c r="E62" s="63"/>
      <c r="F62" s="63"/>
      <c r="G62" s="63"/>
      <c r="H62" s="63"/>
      <c r="I62" s="63"/>
      <c r="J62" s="63"/>
      <c r="K62" s="63"/>
      <c r="L62" s="137"/>
      <c r="S62" s="41"/>
      <c r="T62" s="41"/>
      <c r="U62" s="41"/>
      <c r="V62" s="41"/>
      <c r="W62" s="41"/>
      <c r="X62" s="41"/>
      <c r="Y62" s="41"/>
      <c r="Z62" s="41"/>
      <c r="AA62" s="41"/>
      <c r="AB62" s="41"/>
      <c r="AC62" s="41"/>
      <c r="AD62" s="41"/>
      <c r="AE62" s="41"/>
    </row>
    <row r="66" s="2" customFormat="1" ht="6.96" customHeight="1">
      <c r="A66" s="41"/>
      <c r="B66" s="64"/>
      <c r="C66" s="65"/>
      <c r="D66" s="65"/>
      <c r="E66" s="65"/>
      <c r="F66" s="65"/>
      <c r="G66" s="65"/>
      <c r="H66" s="65"/>
      <c r="I66" s="65"/>
      <c r="J66" s="65"/>
      <c r="K66" s="65"/>
      <c r="L66" s="137"/>
      <c r="S66" s="41"/>
      <c r="T66" s="41"/>
      <c r="U66" s="41"/>
      <c r="V66" s="41"/>
      <c r="W66" s="41"/>
      <c r="X66" s="41"/>
      <c r="Y66" s="41"/>
      <c r="Z66" s="41"/>
      <c r="AA66" s="41"/>
      <c r="AB66" s="41"/>
      <c r="AC66" s="41"/>
      <c r="AD66" s="41"/>
      <c r="AE66" s="41"/>
    </row>
    <row r="67" s="2" customFormat="1" ht="24.96" customHeight="1">
      <c r="A67" s="41"/>
      <c r="B67" s="42"/>
      <c r="C67" s="26" t="s">
        <v>126</v>
      </c>
      <c r="D67" s="43"/>
      <c r="E67" s="43"/>
      <c r="F67" s="43"/>
      <c r="G67" s="43"/>
      <c r="H67" s="43"/>
      <c r="I67" s="43"/>
      <c r="J67" s="43"/>
      <c r="K67" s="43"/>
      <c r="L67" s="137"/>
      <c r="S67" s="41"/>
      <c r="T67" s="41"/>
      <c r="U67" s="41"/>
      <c r="V67" s="41"/>
      <c r="W67" s="41"/>
      <c r="X67" s="41"/>
      <c r="Y67" s="41"/>
      <c r="Z67" s="41"/>
      <c r="AA67" s="41"/>
      <c r="AB67" s="41"/>
      <c r="AC67" s="41"/>
      <c r="AD67" s="41"/>
      <c r="AE67" s="41"/>
    </row>
    <row r="68" s="2" customFormat="1" ht="6.96" customHeight="1">
      <c r="A68" s="41"/>
      <c r="B68" s="42"/>
      <c r="C68" s="43"/>
      <c r="D68" s="43"/>
      <c r="E68" s="43"/>
      <c r="F68" s="43"/>
      <c r="G68" s="43"/>
      <c r="H68" s="43"/>
      <c r="I68" s="43"/>
      <c r="J68" s="43"/>
      <c r="K68" s="43"/>
      <c r="L68" s="137"/>
      <c r="S68" s="41"/>
      <c r="T68" s="41"/>
      <c r="U68" s="41"/>
      <c r="V68" s="41"/>
      <c r="W68" s="41"/>
      <c r="X68" s="41"/>
      <c r="Y68" s="41"/>
      <c r="Z68" s="41"/>
      <c r="AA68" s="41"/>
      <c r="AB68" s="41"/>
      <c r="AC68" s="41"/>
      <c r="AD68" s="41"/>
      <c r="AE68" s="41"/>
    </row>
    <row r="69" s="2" customFormat="1" ht="12" customHeight="1">
      <c r="A69" s="41"/>
      <c r="B69" s="42"/>
      <c r="C69" s="35" t="s">
        <v>16</v>
      </c>
      <c r="D69" s="43"/>
      <c r="E69" s="43"/>
      <c r="F69" s="43"/>
      <c r="G69" s="43"/>
      <c r="H69" s="43"/>
      <c r="I69" s="43"/>
      <c r="J69" s="43"/>
      <c r="K69" s="43"/>
      <c r="L69" s="137"/>
      <c r="S69" s="41"/>
      <c r="T69" s="41"/>
      <c r="U69" s="41"/>
      <c r="V69" s="41"/>
      <c r="W69" s="41"/>
      <c r="X69" s="41"/>
      <c r="Y69" s="41"/>
      <c r="Z69" s="41"/>
      <c r="AA69" s="41"/>
      <c r="AB69" s="41"/>
      <c r="AC69" s="41"/>
      <c r="AD69" s="41"/>
      <c r="AE69" s="41"/>
    </row>
    <row r="70" s="2" customFormat="1" ht="16.5" customHeight="1">
      <c r="A70" s="41"/>
      <c r="B70" s="42"/>
      <c r="C70" s="43"/>
      <c r="D70" s="43"/>
      <c r="E70" s="163" t="str">
        <f>E7</f>
        <v>Úprava areálu - středisko Rudíkov</v>
      </c>
      <c r="F70" s="35"/>
      <c r="G70" s="35"/>
      <c r="H70" s="35"/>
      <c r="I70" s="43"/>
      <c r="J70" s="43"/>
      <c r="K70" s="43"/>
      <c r="L70" s="137"/>
      <c r="S70" s="41"/>
      <c r="T70" s="41"/>
      <c r="U70" s="41"/>
      <c r="V70" s="41"/>
      <c r="W70" s="41"/>
      <c r="X70" s="41"/>
      <c r="Y70" s="41"/>
      <c r="Z70" s="41"/>
      <c r="AA70" s="41"/>
      <c r="AB70" s="41"/>
      <c r="AC70" s="41"/>
      <c r="AD70" s="41"/>
      <c r="AE70" s="41"/>
    </row>
    <row r="71" s="2" customFormat="1" ht="12" customHeight="1">
      <c r="A71" s="41"/>
      <c r="B71" s="42"/>
      <c r="C71" s="35" t="s">
        <v>99</v>
      </c>
      <c r="D71" s="43"/>
      <c r="E71" s="43"/>
      <c r="F71" s="43"/>
      <c r="G71" s="43"/>
      <c r="H71" s="43"/>
      <c r="I71" s="43"/>
      <c r="J71" s="43"/>
      <c r="K71" s="43"/>
      <c r="L71" s="137"/>
      <c r="S71" s="41"/>
      <c r="T71" s="41"/>
      <c r="U71" s="41"/>
      <c r="V71" s="41"/>
      <c r="W71" s="41"/>
      <c r="X71" s="41"/>
      <c r="Y71" s="41"/>
      <c r="Z71" s="41"/>
      <c r="AA71" s="41"/>
      <c r="AB71" s="41"/>
      <c r="AC71" s="41"/>
      <c r="AD71" s="41"/>
      <c r="AE71" s="41"/>
    </row>
    <row r="72" s="2" customFormat="1" ht="16.5" customHeight="1">
      <c r="A72" s="41"/>
      <c r="B72" s="42"/>
      <c r="C72" s="43"/>
      <c r="D72" s="43"/>
      <c r="E72" s="72" t="str">
        <f>E9</f>
        <v>06 - VON - vedlejší a ostatní náklady</v>
      </c>
      <c r="F72" s="43"/>
      <c r="G72" s="43"/>
      <c r="H72" s="43"/>
      <c r="I72" s="43"/>
      <c r="J72" s="43"/>
      <c r="K72" s="43"/>
      <c r="L72" s="137"/>
      <c r="S72" s="41"/>
      <c r="T72" s="41"/>
      <c r="U72" s="41"/>
      <c r="V72" s="41"/>
      <c r="W72" s="41"/>
      <c r="X72" s="41"/>
      <c r="Y72" s="41"/>
      <c r="Z72" s="41"/>
      <c r="AA72" s="41"/>
      <c r="AB72" s="41"/>
      <c r="AC72" s="41"/>
      <c r="AD72" s="41"/>
      <c r="AE72" s="41"/>
    </row>
    <row r="73" s="2" customFormat="1" ht="6.96" customHeight="1">
      <c r="A73" s="41"/>
      <c r="B73" s="42"/>
      <c r="C73" s="43"/>
      <c r="D73" s="43"/>
      <c r="E73" s="43"/>
      <c r="F73" s="43"/>
      <c r="G73" s="43"/>
      <c r="H73" s="43"/>
      <c r="I73" s="43"/>
      <c r="J73" s="43"/>
      <c r="K73" s="43"/>
      <c r="L73" s="137"/>
      <c r="S73" s="41"/>
      <c r="T73" s="41"/>
      <c r="U73" s="41"/>
      <c r="V73" s="41"/>
      <c r="W73" s="41"/>
      <c r="X73" s="41"/>
      <c r="Y73" s="41"/>
      <c r="Z73" s="41"/>
      <c r="AA73" s="41"/>
      <c r="AB73" s="41"/>
      <c r="AC73" s="41"/>
      <c r="AD73" s="41"/>
      <c r="AE73" s="41"/>
    </row>
    <row r="74" s="2" customFormat="1" ht="12" customHeight="1">
      <c r="A74" s="41"/>
      <c r="B74" s="42"/>
      <c r="C74" s="35" t="s">
        <v>21</v>
      </c>
      <c r="D74" s="43"/>
      <c r="E74" s="43"/>
      <c r="F74" s="30" t="str">
        <f>F12</f>
        <v>Rudíkov</v>
      </c>
      <c r="G74" s="43"/>
      <c r="H74" s="43"/>
      <c r="I74" s="35" t="s">
        <v>23</v>
      </c>
      <c r="J74" s="75" t="str">
        <f>IF(J12="","",J12)</f>
        <v>8. 7. 2024</v>
      </c>
      <c r="K74" s="43"/>
      <c r="L74" s="137"/>
      <c r="S74" s="41"/>
      <c r="T74" s="41"/>
      <c r="U74" s="41"/>
      <c r="V74" s="41"/>
      <c r="W74" s="41"/>
      <c r="X74" s="41"/>
      <c r="Y74" s="41"/>
      <c r="Z74" s="41"/>
      <c r="AA74" s="41"/>
      <c r="AB74" s="41"/>
      <c r="AC74" s="41"/>
      <c r="AD74" s="41"/>
      <c r="AE74" s="41"/>
    </row>
    <row r="75" s="2" customFormat="1" ht="6.96" customHeight="1">
      <c r="A75" s="41"/>
      <c r="B75" s="42"/>
      <c r="C75" s="43"/>
      <c r="D75" s="43"/>
      <c r="E75" s="43"/>
      <c r="F75" s="43"/>
      <c r="G75" s="43"/>
      <c r="H75" s="43"/>
      <c r="I75" s="43"/>
      <c r="J75" s="43"/>
      <c r="K75" s="43"/>
      <c r="L75" s="137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</row>
    <row r="76" s="2" customFormat="1" ht="25.65" customHeight="1">
      <c r="A76" s="41"/>
      <c r="B76" s="42"/>
      <c r="C76" s="35" t="s">
        <v>25</v>
      </c>
      <c r="D76" s="43"/>
      <c r="E76" s="43"/>
      <c r="F76" s="30" t="str">
        <f>E15</f>
        <v>KSÚSV, př.org., Kosovská 1122/16, Jihlava 58601</v>
      </c>
      <c r="G76" s="43"/>
      <c r="H76" s="43"/>
      <c r="I76" s="35" t="s">
        <v>31</v>
      </c>
      <c r="J76" s="39" t="str">
        <f>E21</f>
        <v>Obchodní projekt Jihlůava, spol.s r.o.</v>
      </c>
      <c r="K76" s="43"/>
      <c r="L76" s="137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77" s="2" customFormat="1" ht="15.15" customHeight="1">
      <c r="A77" s="41"/>
      <c r="B77" s="42"/>
      <c r="C77" s="35" t="s">
        <v>29</v>
      </c>
      <c r="D77" s="43"/>
      <c r="E77" s="43"/>
      <c r="F77" s="30" t="str">
        <f>IF(E18="","",E18)</f>
        <v>Vyplň údaj</v>
      </c>
      <c r="G77" s="43"/>
      <c r="H77" s="43"/>
      <c r="I77" s="35" t="s">
        <v>34</v>
      </c>
      <c r="J77" s="39" t="str">
        <f>E24</f>
        <v>Fr.Neuwirth</v>
      </c>
      <c r="K77" s="43"/>
      <c r="L77" s="137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78" s="2" customFormat="1" ht="10.32" customHeight="1">
      <c r="A78" s="41"/>
      <c r="B78" s="42"/>
      <c r="C78" s="43"/>
      <c r="D78" s="43"/>
      <c r="E78" s="43"/>
      <c r="F78" s="43"/>
      <c r="G78" s="43"/>
      <c r="H78" s="43"/>
      <c r="I78" s="43"/>
      <c r="J78" s="43"/>
      <c r="K78" s="43"/>
      <c r="L78" s="137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79" s="11" customFormat="1" ht="29.28" customHeight="1">
      <c r="A79" s="180"/>
      <c r="B79" s="181"/>
      <c r="C79" s="182" t="s">
        <v>127</v>
      </c>
      <c r="D79" s="183" t="s">
        <v>57</v>
      </c>
      <c r="E79" s="183" t="s">
        <v>53</v>
      </c>
      <c r="F79" s="183" t="s">
        <v>54</v>
      </c>
      <c r="G79" s="183" t="s">
        <v>128</v>
      </c>
      <c r="H79" s="183" t="s">
        <v>129</v>
      </c>
      <c r="I79" s="183" t="s">
        <v>130</v>
      </c>
      <c r="J79" s="183" t="s">
        <v>103</v>
      </c>
      <c r="K79" s="184" t="s">
        <v>131</v>
      </c>
      <c r="L79" s="185"/>
      <c r="M79" s="95" t="s">
        <v>19</v>
      </c>
      <c r="N79" s="96" t="s">
        <v>42</v>
      </c>
      <c r="O79" s="96" t="s">
        <v>132</v>
      </c>
      <c r="P79" s="96" t="s">
        <v>133</v>
      </c>
      <c r="Q79" s="96" t="s">
        <v>134</v>
      </c>
      <c r="R79" s="96" t="s">
        <v>135</v>
      </c>
      <c r="S79" s="96" t="s">
        <v>136</v>
      </c>
      <c r="T79" s="97" t="s">
        <v>137</v>
      </c>
      <c r="U79" s="180"/>
      <c r="V79" s="180"/>
      <c r="W79" s="180"/>
      <c r="X79" s="180"/>
      <c r="Y79" s="180"/>
      <c r="Z79" s="180"/>
      <c r="AA79" s="180"/>
      <c r="AB79" s="180"/>
      <c r="AC79" s="180"/>
      <c r="AD79" s="180"/>
      <c r="AE79" s="180"/>
    </row>
    <row r="80" s="2" customFormat="1" ht="22.8" customHeight="1">
      <c r="A80" s="41"/>
      <c r="B80" s="42"/>
      <c r="C80" s="102" t="s">
        <v>138</v>
      </c>
      <c r="D80" s="43"/>
      <c r="E80" s="43"/>
      <c r="F80" s="43"/>
      <c r="G80" s="43"/>
      <c r="H80" s="43"/>
      <c r="I80" s="43"/>
      <c r="J80" s="186">
        <f>BK80</f>
        <v>0</v>
      </c>
      <c r="K80" s="43"/>
      <c r="L80" s="47"/>
      <c r="M80" s="98"/>
      <c r="N80" s="187"/>
      <c r="O80" s="99"/>
      <c r="P80" s="188">
        <f>P81</f>
        <v>0</v>
      </c>
      <c r="Q80" s="99"/>
      <c r="R80" s="188">
        <f>R81</f>
        <v>0</v>
      </c>
      <c r="S80" s="99"/>
      <c r="T80" s="189">
        <f>T81</f>
        <v>0</v>
      </c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  <c r="AT80" s="20" t="s">
        <v>71</v>
      </c>
      <c r="AU80" s="20" t="s">
        <v>104</v>
      </c>
      <c r="BK80" s="190">
        <f>BK81</f>
        <v>0</v>
      </c>
    </row>
    <row r="81" s="12" customFormat="1" ht="25.92" customHeight="1">
      <c r="A81" s="12"/>
      <c r="B81" s="191"/>
      <c r="C81" s="192"/>
      <c r="D81" s="193" t="s">
        <v>71</v>
      </c>
      <c r="E81" s="194" t="s">
        <v>568</v>
      </c>
      <c r="F81" s="194" t="s">
        <v>794</v>
      </c>
      <c r="G81" s="192"/>
      <c r="H81" s="192"/>
      <c r="I81" s="195"/>
      <c r="J81" s="196">
        <f>BK81</f>
        <v>0</v>
      </c>
      <c r="K81" s="192"/>
      <c r="L81" s="197"/>
      <c r="M81" s="198"/>
      <c r="N81" s="199"/>
      <c r="O81" s="199"/>
      <c r="P81" s="200">
        <f>SUM(P82:P88)</f>
        <v>0</v>
      </c>
      <c r="Q81" s="199"/>
      <c r="R81" s="200">
        <f>SUM(R82:R88)</f>
        <v>0</v>
      </c>
      <c r="S81" s="199"/>
      <c r="T81" s="201">
        <f>SUM(T82:T88)</f>
        <v>0</v>
      </c>
      <c r="U81" s="12"/>
      <c r="V81" s="12"/>
      <c r="W81" s="12"/>
      <c r="X81" s="12"/>
      <c r="Y81" s="12"/>
      <c r="Z81" s="12"/>
      <c r="AA81" s="12"/>
      <c r="AB81" s="12"/>
      <c r="AC81" s="12"/>
      <c r="AD81" s="12"/>
      <c r="AE81" s="12"/>
      <c r="AR81" s="202" t="s">
        <v>80</v>
      </c>
      <c r="AT81" s="203" t="s">
        <v>71</v>
      </c>
      <c r="AU81" s="203" t="s">
        <v>72</v>
      </c>
      <c r="AY81" s="202" t="s">
        <v>141</v>
      </c>
      <c r="BK81" s="204">
        <f>SUM(BK82:BK88)</f>
        <v>0</v>
      </c>
    </row>
    <row r="82" s="2" customFormat="1" ht="16.5" customHeight="1">
      <c r="A82" s="41"/>
      <c r="B82" s="42"/>
      <c r="C82" s="207" t="s">
        <v>80</v>
      </c>
      <c r="D82" s="207" t="s">
        <v>143</v>
      </c>
      <c r="E82" s="208" t="s">
        <v>795</v>
      </c>
      <c r="F82" s="209" t="s">
        <v>796</v>
      </c>
      <c r="G82" s="210" t="s">
        <v>431</v>
      </c>
      <c r="H82" s="211">
        <v>1</v>
      </c>
      <c r="I82" s="212"/>
      <c r="J82" s="213">
        <f>ROUND(I82*H82,2)</f>
        <v>0</v>
      </c>
      <c r="K82" s="209" t="s">
        <v>19</v>
      </c>
      <c r="L82" s="47"/>
      <c r="M82" s="214" t="s">
        <v>19</v>
      </c>
      <c r="N82" s="215" t="s">
        <v>43</v>
      </c>
      <c r="O82" s="87"/>
      <c r="P82" s="216">
        <f>O82*H82</f>
        <v>0</v>
      </c>
      <c r="Q82" s="216">
        <v>0</v>
      </c>
      <c r="R82" s="216">
        <f>Q82*H82</f>
        <v>0</v>
      </c>
      <c r="S82" s="216">
        <v>0</v>
      </c>
      <c r="T82" s="217">
        <f>S82*H82</f>
        <v>0</v>
      </c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  <c r="AR82" s="218" t="s">
        <v>797</v>
      </c>
      <c r="AT82" s="218" t="s">
        <v>143</v>
      </c>
      <c r="AU82" s="218" t="s">
        <v>80</v>
      </c>
      <c r="AY82" s="20" t="s">
        <v>141</v>
      </c>
      <c r="BE82" s="219">
        <f>IF(N82="základní",J82,0)</f>
        <v>0</v>
      </c>
      <c r="BF82" s="219">
        <f>IF(N82="snížená",J82,0)</f>
        <v>0</v>
      </c>
      <c r="BG82" s="219">
        <f>IF(N82="zákl. přenesená",J82,0)</f>
        <v>0</v>
      </c>
      <c r="BH82" s="219">
        <f>IF(N82="sníž. přenesená",J82,0)</f>
        <v>0</v>
      </c>
      <c r="BI82" s="219">
        <f>IF(N82="nulová",J82,0)</f>
        <v>0</v>
      </c>
      <c r="BJ82" s="20" t="s">
        <v>80</v>
      </c>
      <c r="BK82" s="219">
        <f>ROUND(I82*H82,2)</f>
        <v>0</v>
      </c>
      <c r="BL82" s="20" t="s">
        <v>797</v>
      </c>
      <c r="BM82" s="218" t="s">
        <v>194</v>
      </c>
    </row>
    <row r="83" s="2" customFormat="1" ht="16.5" customHeight="1">
      <c r="A83" s="41"/>
      <c r="B83" s="42"/>
      <c r="C83" s="207" t="s">
        <v>82</v>
      </c>
      <c r="D83" s="207" t="s">
        <v>143</v>
      </c>
      <c r="E83" s="208" t="s">
        <v>798</v>
      </c>
      <c r="F83" s="209" t="s">
        <v>799</v>
      </c>
      <c r="G83" s="210" t="s">
        <v>431</v>
      </c>
      <c r="H83" s="211">
        <v>1</v>
      </c>
      <c r="I83" s="212"/>
      <c r="J83" s="213">
        <f>ROUND(I83*H83,2)</f>
        <v>0</v>
      </c>
      <c r="K83" s="209" t="s">
        <v>19</v>
      </c>
      <c r="L83" s="47"/>
      <c r="M83" s="214" t="s">
        <v>19</v>
      </c>
      <c r="N83" s="215" t="s">
        <v>43</v>
      </c>
      <c r="O83" s="87"/>
      <c r="P83" s="216">
        <f>O83*H83</f>
        <v>0</v>
      </c>
      <c r="Q83" s="216">
        <v>0</v>
      </c>
      <c r="R83" s="216">
        <f>Q83*H83</f>
        <v>0</v>
      </c>
      <c r="S83" s="216">
        <v>0</v>
      </c>
      <c r="T83" s="217">
        <f>S83*H83</f>
        <v>0</v>
      </c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  <c r="AR83" s="218" t="s">
        <v>797</v>
      </c>
      <c r="AT83" s="218" t="s">
        <v>143</v>
      </c>
      <c r="AU83" s="218" t="s">
        <v>80</v>
      </c>
      <c r="AY83" s="20" t="s">
        <v>141</v>
      </c>
      <c r="BE83" s="219">
        <f>IF(N83="základní",J83,0)</f>
        <v>0</v>
      </c>
      <c r="BF83" s="219">
        <f>IF(N83="snížená",J83,0)</f>
        <v>0</v>
      </c>
      <c r="BG83" s="219">
        <f>IF(N83="zákl. přenesená",J83,0)</f>
        <v>0</v>
      </c>
      <c r="BH83" s="219">
        <f>IF(N83="sníž. přenesená",J83,0)</f>
        <v>0</v>
      </c>
      <c r="BI83" s="219">
        <f>IF(N83="nulová",J83,0)</f>
        <v>0</v>
      </c>
      <c r="BJ83" s="20" t="s">
        <v>80</v>
      </c>
      <c r="BK83" s="219">
        <f>ROUND(I83*H83,2)</f>
        <v>0</v>
      </c>
      <c r="BL83" s="20" t="s">
        <v>797</v>
      </c>
      <c r="BM83" s="218" t="s">
        <v>221</v>
      </c>
    </row>
    <row r="84" s="2" customFormat="1" ht="16.5" customHeight="1">
      <c r="A84" s="41"/>
      <c r="B84" s="42"/>
      <c r="C84" s="207" t="s">
        <v>158</v>
      </c>
      <c r="D84" s="207" t="s">
        <v>143</v>
      </c>
      <c r="E84" s="208" t="s">
        <v>800</v>
      </c>
      <c r="F84" s="209" t="s">
        <v>801</v>
      </c>
      <c r="G84" s="210" t="s">
        <v>431</v>
      </c>
      <c r="H84" s="211">
        <v>1</v>
      </c>
      <c r="I84" s="212"/>
      <c r="J84" s="213">
        <f>ROUND(I84*H84,2)</f>
        <v>0</v>
      </c>
      <c r="K84" s="209" t="s">
        <v>19</v>
      </c>
      <c r="L84" s="47"/>
      <c r="M84" s="214" t="s">
        <v>19</v>
      </c>
      <c r="N84" s="215" t="s">
        <v>43</v>
      </c>
      <c r="O84" s="87"/>
      <c r="P84" s="216">
        <f>O84*H84</f>
        <v>0</v>
      </c>
      <c r="Q84" s="216">
        <v>0</v>
      </c>
      <c r="R84" s="216">
        <f>Q84*H84</f>
        <v>0</v>
      </c>
      <c r="S84" s="216">
        <v>0</v>
      </c>
      <c r="T84" s="217">
        <f>S84*H84</f>
        <v>0</v>
      </c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  <c r="AR84" s="218" t="s">
        <v>797</v>
      </c>
      <c r="AT84" s="218" t="s">
        <v>143</v>
      </c>
      <c r="AU84" s="218" t="s">
        <v>80</v>
      </c>
      <c r="AY84" s="20" t="s">
        <v>141</v>
      </c>
      <c r="BE84" s="219">
        <f>IF(N84="základní",J84,0)</f>
        <v>0</v>
      </c>
      <c r="BF84" s="219">
        <f>IF(N84="snížená",J84,0)</f>
        <v>0</v>
      </c>
      <c r="BG84" s="219">
        <f>IF(N84="zákl. přenesená",J84,0)</f>
        <v>0</v>
      </c>
      <c r="BH84" s="219">
        <f>IF(N84="sníž. přenesená",J84,0)</f>
        <v>0</v>
      </c>
      <c r="BI84" s="219">
        <f>IF(N84="nulová",J84,0)</f>
        <v>0</v>
      </c>
      <c r="BJ84" s="20" t="s">
        <v>80</v>
      </c>
      <c r="BK84" s="219">
        <f>ROUND(I84*H84,2)</f>
        <v>0</v>
      </c>
      <c r="BL84" s="20" t="s">
        <v>797</v>
      </c>
      <c r="BM84" s="218" t="s">
        <v>8</v>
      </c>
    </row>
    <row r="85" s="2" customFormat="1" ht="16.5" customHeight="1">
      <c r="A85" s="41"/>
      <c r="B85" s="42"/>
      <c r="C85" s="207" t="s">
        <v>148</v>
      </c>
      <c r="D85" s="207" t="s">
        <v>143</v>
      </c>
      <c r="E85" s="208" t="s">
        <v>802</v>
      </c>
      <c r="F85" s="209" t="s">
        <v>803</v>
      </c>
      <c r="G85" s="210" t="s">
        <v>431</v>
      </c>
      <c r="H85" s="211">
        <v>1</v>
      </c>
      <c r="I85" s="212"/>
      <c r="J85" s="213">
        <f>ROUND(I85*H85,2)</f>
        <v>0</v>
      </c>
      <c r="K85" s="209" t="s">
        <v>19</v>
      </c>
      <c r="L85" s="47"/>
      <c r="M85" s="214" t="s">
        <v>19</v>
      </c>
      <c r="N85" s="215" t="s">
        <v>43</v>
      </c>
      <c r="O85" s="87"/>
      <c r="P85" s="216">
        <f>O85*H85</f>
        <v>0</v>
      </c>
      <c r="Q85" s="216">
        <v>0</v>
      </c>
      <c r="R85" s="216">
        <f>Q85*H85</f>
        <v>0</v>
      </c>
      <c r="S85" s="216">
        <v>0</v>
      </c>
      <c r="T85" s="217">
        <f>S85*H85</f>
        <v>0</v>
      </c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  <c r="AR85" s="218" t="s">
        <v>797</v>
      </c>
      <c r="AT85" s="218" t="s">
        <v>143</v>
      </c>
      <c r="AU85" s="218" t="s">
        <v>80</v>
      </c>
      <c r="AY85" s="20" t="s">
        <v>141</v>
      </c>
      <c r="BE85" s="219">
        <f>IF(N85="základní",J85,0)</f>
        <v>0</v>
      </c>
      <c r="BF85" s="219">
        <f>IF(N85="snížená",J85,0)</f>
        <v>0</v>
      </c>
      <c r="BG85" s="219">
        <f>IF(N85="zákl. přenesená",J85,0)</f>
        <v>0</v>
      </c>
      <c r="BH85" s="219">
        <f>IF(N85="sníž. přenesená",J85,0)</f>
        <v>0</v>
      </c>
      <c r="BI85" s="219">
        <f>IF(N85="nulová",J85,0)</f>
        <v>0</v>
      </c>
      <c r="BJ85" s="20" t="s">
        <v>80</v>
      </c>
      <c r="BK85" s="219">
        <f>ROUND(I85*H85,2)</f>
        <v>0</v>
      </c>
      <c r="BL85" s="20" t="s">
        <v>797</v>
      </c>
      <c r="BM85" s="218" t="s">
        <v>244</v>
      </c>
    </row>
    <row r="86" s="2" customFormat="1" ht="16.5" customHeight="1">
      <c r="A86" s="41"/>
      <c r="B86" s="42"/>
      <c r="C86" s="207" t="s">
        <v>184</v>
      </c>
      <c r="D86" s="207" t="s">
        <v>143</v>
      </c>
      <c r="E86" s="208" t="s">
        <v>804</v>
      </c>
      <c r="F86" s="209" t="s">
        <v>805</v>
      </c>
      <c r="G86" s="210" t="s">
        <v>431</v>
      </c>
      <c r="H86" s="211">
        <v>1</v>
      </c>
      <c r="I86" s="212"/>
      <c r="J86" s="213">
        <f>ROUND(I86*H86,2)</f>
        <v>0</v>
      </c>
      <c r="K86" s="209" t="s">
        <v>19</v>
      </c>
      <c r="L86" s="47"/>
      <c r="M86" s="214" t="s">
        <v>19</v>
      </c>
      <c r="N86" s="215" t="s">
        <v>43</v>
      </c>
      <c r="O86" s="87"/>
      <c r="P86" s="216">
        <f>O86*H86</f>
        <v>0</v>
      </c>
      <c r="Q86" s="216">
        <v>0</v>
      </c>
      <c r="R86" s="216">
        <f>Q86*H86</f>
        <v>0</v>
      </c>
      <c r="S86" s="216">
        <v>0</v>
      </c>
      <c r="T86" s="217">
        <f>S86*H86</f>
        <v>0</v>
      </c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R86" s="218" t="s">
        <v>797</v>
      </c>
      <c r="AT86" s="218" t="s">
        <v>143</v>
      </c>
      <c r="AU86" s="218" t="s">
        <v>80</v>
      </c>
      <c r="AY86" s="20" t="s">
        <v>141</v>
      </c>
      <c r="BE86" s="219">
        <f>IF(N86="základní",J86,0)</f>
        <v>0</v>
      </c>
      <c r="BF86" s="219">
        <f>IF(N86="snížená",J86,0)</f>
        <v>0</v>
      </c>
      <c r="BG86" s="219">
        <f>IF(N86="zákl. přenesená",J86,0)</f>
        <v>0</v>
      </c>
      <c r="BH86" s="219">
        <f>IF(N86="sníž. přenesená",J86,0)</f>
        <v>0</v>
      </c>
      <c r="BI86" s="219">
        <f>IF(N86="nulová",J86,0)</f>
        <v>0</v>
      </c>
      <c r="BJ86" s="20" t="s">
        <v>80</v>
      </c>
      <c r="BK86" s="219">
        <f>ROUND(I86*H86,2)</f>
        <v>0</v>
      </c>
      <c r="BL86" s="20" t="s">
        <v>797</v>
      </c>
      <c r="BM86" s="218" t="s">
        <v>256</v>
      </c>
    </row>
    <row r="87" s="2" customFormat="1" ht="16.5" customHeight="1">
      <c r="A87" s="41"/>
      <c r="B87" s="42"/>
      <c r="C87" s="207" t="s">
        <v>194</v>
      </c>
      <c r="D87" s="207" t="s">
        <v>143</v>
      </c>
      <c r="E87" s="208" t="s">
        <v>806</v>
      </c>
      <c r="F87" s="209" t="s">
        <v>807</v>
      </c>
      <c r="G87" s="210" t="s">
        <v>431</v>
      </c>
      <c r="H87" s="211">
        <v>1</v>
      </c>
      <c r="I87" s="212"/>
      <c r="J87" s="213">
        <f>ROUND(I87*H87,2)</f>
        <v>0</v>
      </c>
      <c r="K87" s="209" t="s">
        <v>19</v>
      </c>
      <c r="L87" s="47"/>
      <c r="M87" s="214" t="s">
        <v>19</v>
      </c>
      <c r="N87" s="215" t="s">
        <v>43</v>
      </c>
      <c r="O87" s="87"/>
      <c r="P87" s="216">
        <f>O87*H87</f>
        <v>0</v>
      </c>
      <c r="Q87" s="216">
        <v>0</v>
      </c>
      <c r="R87" s="216">
        <f>Q87*H87</f>
        <v>0</v>
      </c>
      <c r="S87" s="216">
        <v>0</v>
      </c>
      <c r="T87" s="217">
        <f>S87*H87</f>
        <v>0</v>
      </c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R87" s="218" t="s">
        <v>797</v>
      </c>
      <c r="AT87" s="218" t="s">
        <v>143</v>
      </c>
      <c r="AU87" s="218" t="s">
        <v>80</v>
      </c>
      <c r="AY87" s="20" t="s">
        <v>141</v>
      </c>
      <c r="BE87" s="219">
        <f>IF(N87="základní",J87,0)</f>
        <v>0</v>
      </c>
      <c r="BF87" s="219">
        <f>IF(N87="snížená",J87,0)</f>
        <v>0</v>
      </c>
      <c r="BG87" s="219">
        <f>IF(N87="zákl. přenesená",J87,0)</f>
        <v>0</v>
      </c>
      <c r="BH87" s="219">
        <f>IF(N87="sníž. přenesená",J87,0)</f>
        <v>0</v>
      </c>
      <c r="BI87" s="219">
        <f>IF(N87="nulová",J87,0)</f>
        <v>0</v>
      </c>
      <c r="BJ87" s="20" t="s">
        <v>80</v>
      </c>
      <c r="BK87" s="219">
        <f>ROUND(I87*H87,2)</f>
        <v>0</v>
      </c>
      <c r="BL87" s="20" t="s">
        <v>797</v>
      </c>
      <c r="BM87" s="218" t="s">
        <v>266</v>
      </c>
    </row>
    <row r="88" s="2" customFormat="1" ht="16.5" customHeight="1">
      <c r="A88" s="41"/>
      <c r="B88" s="42"/>
      <c r="C88" s="207" t="s">
        <v>201</v>
      </c>
      <c r="D88" s="207" t="s">
        <v>143</v>
      </c>
      <c r="E88" s="208" t="s">
        <v>808</v>
      </c>
      <c r="F88" s="209" t="s">
        <v>809</v>
      </c>
      <c r="G88" s="210" t="s">
        <v>431</v>
      </c>
      <c r="H88" s="211">
        <v>1</v>
      </c>
      <c r="I88" s="212"/>
      <c r="J88" s="213">
        <f>ROUND(I88*H88,2)</f>
        <v>0</v>
      </c>
      <c r="K88" s="209" t="s">
        <v>19</v>
      </c>
      <c r="L88" s="47"/>
      <c r="M88" s="283" t="s">
        <v>19</v>
      </c>
      <c r="N88" s="284" t="s">
        <v>43</v>
      </c>
      <c r="O88" s="281"/>
      <c r="P88" s="285">
        <f>O88*H88</f>
        <v>0</v>
      </c>
      <c r="Q88" s="285">
        <v>0</v>
      </c>
      <c r="R88" s="285">
        <f>Q88*H88</f>
        <v>0</v>
      </c>
      <c r="S88" s="285">
        <v>0</v>
      </c>
      <c r="T88" s="286">
        <f>S88*H88</f>
        <v>0</v>
      </c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R88" s="218" t="s">
        <v>797</v>
      </c>
      <c r="AT88" s="218" t="s">
        <v>143</v>
      </c>
      <c r="AU88" s="218" t="s">
        <v>80</v>
      </c>
      <c r="AY88" s="20" t="s">
        <v>141</v>
      </c>
      <c r="BE88" s="219">
        <f>IF(N88="základní",J88,0)</f>
        <v>0</v>
      </c>
      <c r="BF88" s="219">
        <f>IF(N88="snížená",J88,0)</f>
        <v>0</v>
      </c>
      <c r="BG88" s="219">
        <f>IF(N88="zákl. přenesená",J88,0)</f>
        <v>0</v>
      </c>
      <c r="BH88" s="219">
        <f>IF(N88="sníž. přenesená",J88,0)</f>
        <v>0</v>
      </c>
      <c r="BI88" s="219">
        <f>IF(N88="nulová",J88,0)</f>
        <v>0</v>
      </c>
      <c r="BJ88" s="20" t="s">
        <v>80</v>
      </c>
      <c r="BK88" s="219">
        <f>ROUND(I88*H88,2)</f>
        <v>0</v>
      </c>
      <c r="BL88" s="20" t="s">
        <v>797</v>
      </c>
      <c r="BM88" s="218" t="s">
        <v>277</v>
      </c>
    </row>
    <row r="89" s="2" customFormat="1" ht="6.96" customHeight="1">
      <c r="A89" s="41"/>
      <c r="B89" s="62"/>
      <c r="C89" s="63"/>
      <c r="D89" s="63"/>
      <c r="E89" s="63"/>
      <c r="F89" s="63"/>
      <c r="G89" s="63"/>
      <c r="H89" s="63"/>
      <c r="I89" s="63"/>
      <c r="J89" s="63"/>
      <c r="K89" s="63"/>
      <c r="L89" s="47"/>
      <c r="M89" s="41"/>
      <c r="O89" s="41"/>
      <c r="P89" s="41"/>
      <c r="Q89" s="41"/>
      <c r="R89" s="41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</row>
  </sheetData>
  <sheetProtection sheet="1" autoFilter="0" formatColumns="0" formatRows="0" objects="1" scenarios="1" spinCount="100000" saltValue="IFbnESyt8DMFKEh2FStUIXlHPcNfkQ6Z7sgfyjaOo5i7unBFEtq4NqS34riy1/wFuruRptJD7DLc+iRczEyi6Q==" hashValue="s9CugM5f7Pu9ZeyRsdM7m++yFQlpe9CpjeLfKXWFbhMOIKsllqIRVbz3Ft7Ezj2towSbLVca08/TRPeqHlDd1Q==" algorithmName="SHA-512" password="CEE1"/>
  <autoFilter ref="C79:K88"/>
  <mergeCells count="9">
    <mergeCell ref="E7:H7"/>
    <mergeCell ref="E9:H9"/>
    <mergeCell ref="E18:H18"/>
    <mergeCell ref="E27:H27"/>
    <mergeCell ref="E48:H48"/>
    <mergeCell ref="E50:H50"/>
    <mergeCell ref="E70:H70"/>
    <mergeCell ref="E72:H72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58"/>
  </sheetViews>
  <cols>
    <col min="1" max="1" width="8.332031" style="287" customWidth="1"/>
    <col min="2" max="2" width="1.667969" style="287" customWidth="1"/>
    <col min="3" max="4" width="5" style="287" customWidth="1"/>
    <col min="5" max="5" width="11.66016" style="287" customWidth="1"/>
    <col min="6" max="6" width="9.160156" style="287" customWidth="1"/>
    <col min="7" max="7" width="5" style="287" customWidth="1"/>
    <col min="8" max="8" width="77.83203" style="287" customWidth="1"/>
    <col min="9" max="10" width="20" style="287" customWidth="1"/>
    <col min="11" max="11" width="1.667969" style="287" customWidth="1"/>
  </cols>
  <sheetData>
    <row r="1" s="1" customFormat="1" ht="37.5" customHeight="1"/>
    <row r="2" s="1" customFormat="1" ht="7.5" customHeight="1">
      <c r="B2" s="288"/>
      <c r="C2" s="289"/>
      <c r="D2" s="289"/>
      <c r="E2" s="289"/>
      <c r="F2" s="289"/>
      <c r="G2" s="289"/>
      <c r="H2" s="289"/>
      <c r="I2" s="289"/>
      <c r="J2" s="289"/>
      <c r="K2" s="290"/>
    </row>
    <row r="3" s="17" customFormat="1" ht="45" customHeight="1">
      <c r="B3" s="291"/>
      <c r="C3" s="292" t="s">
        <v>810</v>
      </c>
      <c r="D3" s="292"/>
      <c r="E3" s="292"/>
      <c r="F3" s="292"/>
      <c r="G3" s="292"/>
      <c r="H3" s="292"/>
      <c r="I3" s="292"/>
      <c r="J3" s="292"/>
      <c r="K3" s="293"/>
    </row>
    <row r="4" s="1" customFormat="1" ht="25.5" customHeight="1">
      <c r="B4" s="294"/>
      <c r="C4" s="295" t="s">
        <v>811</v>
      </c>
      <c r="D4" s="295"/>
      <c r="E4" s="295"/>
      <c r="F4" s="295"/>
      <c r="G4" s="295"/>
      <c r="H4" s="295"/>
      <c r="I4" s="295"/>
      <c r="J4" s="295"/>
      <c r="K4" s="296"/>
    </row>
    <row r="5" s="1" customFormat="1" ht="5.25" customHeight="1">
      <c r="B5" s="294"/>
      <c r="C5" s="297"/>
      <c r="D5" s="297"/>
      <c r="E5" s="297"/>
      <c r="F5" s="297"/>
      <c r="G5" s="297"/>
      <c r="H5" s="297"/>
      <c r="I5" s="297"/>
      <c r="J5" s="297"/>
      <c r="K5" s="296"/>
    </row>
    <row r="6" s="1" customFormat="1" ht="15" customHeight="1">
      <c r="B6" s="294"/>
      <c r="C6" s="298" t="s">
        <v>812</v>
      </c>
      <c r="D6" s="298"/>
      <c r="E6" s="298"/>
      <c r="F6" s="298"/>
      <c r="G6" s="298"/>
      <c r="H6" s="298"/>
      <c r="I6" s="298"/>
      <c r="J6" s="298"/>
      <c r="K6" s="296"/>
    </row>
    <row r="7" s="1" customFormat="1" ht="15" customHeight="1">
      <c r="B7" s="299"/>
      <c r="C7" s="298" t="s">
        <v>813</v>
      </c>
      <c r="D7" s="298"/>
      <c r="E7" s="298"/>
      <c r="F7" s="298"/>
      <c r="G7" s="298"/>
      <c r="H7" s="298"/>
      <c r="I7" s="298"/>
      <c r="J7" s="298"/>
      <c r="K7" s="296"/>
    </row>
    <row r="8" s="1" customFormat="1" ht="12.75" customHeight="1">
      <c r="B8" s="299"/>
      <c r="C8" s="298"/>
      <c r="D8" s="298"/>
      <c r="E8" s="298"/>
      <c r="F8" s="298"/>
      <c r="G8" s="298"/>
      <c r="H8" s="298"/>
      <c r="I8" s="298"/>
      <c r="J8" s="298"/>
      <c r="K8" s="296"/>
    </row>
    <row r="9" s="1" customFormat="1" ht="15" customHeight="1">
      <c r="B9" s="299"/>
      <c r="C9" s="298" t="s">
        <v>814</v>
      </c>
      <c r="D9" s="298"/>
      <c r="E9" s="298"/>
      <c r="F9" s="298"/>
      <c r="G9" s="298"/>
      <c r="H9" s="298"/>
      <c r="I9" s="298"/>
      <c r="J9" s="298"/>
      <c r="K9" s="296"/>
    </row>
    <row r="10" s="1" customFormat="1" ht="15" customHeight="1">
      <c r="B10" s="299"/>
      <c r="C10" s="298"/>
      <c r="D10" s="298" t="s">
        <v>815</v>
      </c>
      <c r="E10" s="298"/>
      <c r="F10" s="298"/>
      <c r="G10" s="298"/>
      <c r="H10" s="298"/>
      <c r="I10" s="298"/>
      <c r="J10" s="298"/>
      <c r="K10" s="296"/>
    </row>
    <row r="11" s="1" customFormat="1" ht="15" customHeight="1">
      <c r="B11" s="299"/>
      <c r="C11" s="300"/>
      <c r="D11" s="298" t="s">
        <v>816</v>
      </c>
      <c r="E11" s="298"/>
      <c r="F11" s="298"/>
      <c r="G11" s="298"/>
      <c r="H11" s="298"/>
      <c r="I11" s="298"/>
      <c r="J11" s="298"/>
      <c r="K11" s="296"/>
    </row>
    <row r="12" s="1" customFormat="1" ht="15" customHeight="1">
      <c r="B12" s="299"/>
      <c r="C12" s="300"/>
      <c r="D12" s="298"/>
      <c r="E12" s="298"/>
      <c r="F12" s="298"/>
      <c r="G12" s="298"/>
      <c r="H12" s="298"/>
      <c r="I12" s="298"/>
      <c r="J12" s="298"/>
      <c r="K12" s="296"/>
    </row>
    <row r="13" s="1" customFormat="1" ht="15" customHeight="1">
      <c r="B13" s="299"/>
      <c r="C13" s="300"/>
      <c r="D13" s="301" t="s">
        <v>817</v>
      </c>
      <c r="E13" s="298"/>
      <c r="F13" s="298"/>
      <c r="G13" s="298"/>
      <c r="H13" s="298"/>
      <c r="I13" s="298"/>
      <c r="J13" s="298"/>
      <c r="K13" s="296"/>
    </row>
    <row r="14" s="1" customFormat="1" ht="12.75" customHeight="1">
      <c r="B14" s="299"/>
      <c r="C14" s="300"/>
      <c r="D14" s="300"/>
      <c r="E14" s="300"/>
      <c r="F14" s="300"/>
      <c r="G14" s="300"/>
      <c r="H14" s="300"/>
      <c r="I14" s="300"/>
      <c r="J14" s="300"/>
      <c r="K14" s="296"/>
    </row>
    <row r="15" s="1" customFormat="1" ht="15" customHeight="1">
      <c r="B15" s="299"/>
      <c r="C15" s="300"/>
      <c r="D15" s="298" t="s">
        <v>818</v>
      </c>
      <c r="E15" s="298"/>
      <c r="F15" s="298"/>
      <c r="G15" s="298"/>
      <c r="H15" s="298"/>
      <c r="I15" s="298"/>
      <c r="J15" s="298"/>
      <c r="K15" s="296"/>
    </row>
    <row r="16" s="1" customFormat="1" ht="15" customHeight="1">
      <c r="B16" s="299"/>
      <c r="C16" s="300"/>
      <c r="D16" s="298" t="s">
        <v>819</v>
      </c>
      <c r="E16" s="298"/>
      <c r="F16" s="298"/>
      <c r="G16" s="298"/>
      <c r="H16" s="298"/>
      <c r="I16" s="298"/>
      <c r="J16" s="298"/>
      <c r="K16" s="296"/>
    </row>
    <row r="17" s="1" customFormat="1" ht="15" customHeight="1">
      <c r="B17" s="299"/>
      <c r="C17" s="300"/>
      <c r="D17" s="298" t="s">
        <v>820</v>
      </c>
      <c r="E17" s="298"/>
      <c r="F17" s="298"/>
      <c r="G17" s="298"/>
      <c r="H17" s="298"/>
      <c r="I17" s="298"/>
      <c r="J17" s="298"/>
      <c r="K17" s="296"/>
    </row>
    <row r="18" s="1" customFormat="1" ht="15" customHeight="1">
      <c r="B18" s="299"/>
      <c r="C18" s="300"/>
      <c r="D18" s="300"/>
      <c r="E18" s="302" t="s">
        <v>79</v>
      </c>
      <c r="F18" s="298" t="s">
        <v>821</v>
      </c>
      <c r="G18" s="298"/>
      <c r="H18" s="298"/>
      <c r="I18" s="298"/>
      <c r="J18" s="298"/>
      <c r="K18" s="296"/>
    </row>
    <row r="19" s="1" customFormat="1" ht="15" customHeight="1">
      <c r="B19" s="299"/>
      <c r="C19" s="300"/>
      <c r="D19" s="300"/>
      <c r="E19" s="302" t="s">
        <v>822</v>
      </c>
      <c r="F19" s="298" t="s">
        <v>823</v>
      </c>
      <c r="G19" s="298"/>
      <c r="H19" s="298"/>
      <c r="I19" s="298"/>
      <c r="J19" s="298"/>
      <c r="K19" s="296"/>
    </row>
    <row r="20" s="1" customFormat="1" ht="15" customHeight="1">
      <c r="B20" s="299"/>
      <c r="C20" s="300"/>
      <c r="D20" s="300"/>
      <c r="E20" s="302" t="s">
        <v>824</v>
      </c>
      <c r="F20" s="298" t="s">
        <v>825</v>
      </c>
      <c r="G20" s="298"/>
      <c r="H20" s="298"/>
      <c r="I20" s="298"/>
      <c r="J20" s="298"/>
      <c r="K20" s="296"/>
    </row>
    <row r="21" s="1" customFormat="1" ht="15" customHeight="1">
      <c r="B21" s="299"/>
      <c r="C21" s="300"/>
      <c r="D21" s="300"/>
      <c r="E21" s="302" t="s">
        <v>826</v>
      </c>
      <c r="F21" s="298" t="s">
        <v>827</v>
      </c>
      <c r="G21" s="298"/>
      <c r="H21" s="298"/>
      <c r="I21" s="298"/>
      <c r="J21" s="298"/>
      <c r="K21" s="296"/>
    </row>
    <row r="22" s="1" customFormat="1" ht="15" customHeight="1">
      <c r="B22" s="299"/>
      <c r="C22" s="300"/>
      <c r="D22" s="300"/>
      <c r="E22" s="302" t="s">
        <v>828</v>
      </c>
      <c r="F22" s="298" t="s">
        <v>829</v>
      </c>
      <c r="G22" s="298"/>
      <c r="H22" s="298"/>
      <c r="I22" s="298"/>
      <c r="J22" s="298"/>
      <c r="K22" s="296"/>
    </row>
    <row r="23" s="1" customFormat="1" ht="15" customHeight="1">
      <c r="B23" s="299"/>
      <c r="C23" s="300"/>
      <c r="D23" s="300"/>
      <c r="E23" s="302" t="s">
        <v>830</v>
      </c>
      <c r="F23" s="298" t="s">
        <v>831</v>
      </c>
      <c r="G23" s="298"/>
      <c r="H23" s="298"/>
      <c r="I23" s="298"/>
      <c r="J23" s="298"/>
      <c r="K23" s="296"/>
    </row>
    <row r="24" s="1" customFormat="1" ht="12.75" customHeight="1">
      <c r="B24" s="299"/>
      <c r="C24" s="300"/>
      <c r="D24" s="300"/>
      <c r="E24" s="300"/>
      <c r="F24" s="300"/>
      <c r="G24" s="300"/>
      <c r="H24" s="300"/>
      <c r="I24" s="300"/>
      <c r="J24" s="300"/>
      <c r="K24" s="296"/>
    </row>
    <row r="25" s="1" customFormat="1" ht="15" customHeight="1">
      <c r="B25" s="299"/>
      <c r="C25" s="298" t="s">
        <v>832</v>
      </c>
      <c r="D25" s="298"/>
      <c r="E25" s="298"/>
      <c r="F25" s="298"/>
      <c r="G25" s="298"/>
      <c r="H25" s="298"/>
      <c r="I25" s="298"/>
      <c r="J25" s="298"/>
      <c r="K25" s="296"/>
    </row>
    <row r="26" s="1" customFormat="1" ht="15" customHeight="1">
      <c r="B26" s="299"/>
      <c r="C26" s="298" t="s">
        <v>833</v>
      </c>
      <c r="D26" s="298"/>
      <c r="E26" s="298"/>
      <c r="F26" s="298"/>
      <c r="G26" s="298"/>
      <c r="H26" s="298"/>
      <c r="I26" s="298"/>
      <c r="J26" s="298"/>
      <c r="K26" s="296"/>
    </row>
    <row r="27" s="1" customFormat="1" ht="15" customHeight="1">
      <c r="B27" s="299"/>
      <c r="C27" s="298"/>
      <c r="D27" s="298" t="s">
        <v>834</v>
      </c>
      <c r="E27" s="298"/>
      <c r="F27" s="298"/>
      <c r="G27" s="298"/>
      <c r="H27" s="298"/>
      <c r="I27" s="298"/>
      <c r="J27" s="298"/>
      <c r="K27" s="296"/>
    </row>
    <row r="28" s="1" customFormat="1" ht="15" customHeight="1">
      <c r="B28" s="299"/>
      <c r="C28" s="300"/>
      <c r="D28" s="298" t="s">
        <v>835</v>
      </c>
      <c r="E28" s="298"/>
      <c r="F28" s="298"/>
      <c r="G28" s="298"/>
      <c r="H28" s="298"/>
      <c r="I28" s="298"/>
      <c r="J28" s="298"/>
      <c r="K28" s="296"/>
    </row>
    <row r="29" s="1" customFormat="1" ht="12.75" customHeight="1">
      <c r="B29" s="299"/>
      <c r="C29" s="300"/>
      <c r="D29" s="300"/>
      <c r="E29" s="300"/>
      <c r="F29" s="300"/>
      <c r="G29" s="300"/>
      <c r="H29" s="300"/>
      <c r="I29" s="300"/>
      <c r="J29" s="300"/>
      <c r="K29" s="296"/>
    </row>
    <row r="30" s="1" customFormat="1" ht="15" customHeight="1">
      <c r="B30" s="299"/>
      <c r="C30" s="300"/>
      <c r="D30" s="298" t="s">
        <v>836</v>
      </c>
      <c r="E30" s="298"/>
      <c r="F30" s="298"/>
      <c r="G30" s="298"/>
      <c r="H30" s="298"/>
      <c r="I30" s="298"/>
      <c r="J30" s="298"/>
      <c r="K30" s="296"/>
    </row>
    <row r="31" s="1" customFormat="1" ht="15" customHeight="1">
      <c r="B31" s="299"/>
      <c r="C31" s="300"/>
      <c r="D31" s="298" t="s">
        <v>837</v>
      </c>
      <c r="E31" s="298"/>
      <c r="F31" s="298"/>
      <c r="G31" s="298"/>
      <c r="H31" s="298"/>
      <c r="I31" s="298"/>
      <c r="J31" s="298"/>
      <c r="K31" s="296"/>
    </row>
    <row r="32" s="1" customFormat="1" ht="12.75" customHeight="1">
      <c r="B32" s="299"/>
      <c r="C32" s="300"/>
      <c r="D32" s="300"/>
      <c r="E32" s="300"/>
      <c r="F32" s="300"/>
      <c r="G32" s="300"/>
      <c r="H32" s="300"/>
      <c r="I32" s="300"/>
      <c r="J32" s="300"/>
      <c r="K32" s="296"/>
    </row>
    <row r="33" s="1" customFormat="1" ht="15" customHeight="1">
      <c r="B33" s="299"/>
      <c r="C33" s="300"/>
      <c r="D33" s="298" t="s">
        <v>838</v>
      </c>
      <c r="E33" s="298"/>
      <c r="F33" s="298"/>
      <c r="G33" s="298"/>
      <c r="H33" s="298"/>
      <c r="I33" s="298"/>
      <c r="J33" s="298"/>
      <c r="K33" s="296"/>
    </row>
    <row r="34" s="1" customFormat="1" ht="15" customHeight="1">
      <c r="B34" s="299"/>
      <c r="C34" s="300"/>
      <c r="D34" s="298" t="s">
        <v>839</v>
      </c>
      <c r="E34" s="298"/>
      <c r="F34" s="298"/>
      <c r="G34" s="298"/>
      <c r="H34" s="298"/>
      <c r="I34" s="298"/>
      <c r="J34" s="298"/>
      <c r="K34" s="296"/>
    </row>
    <row r="35" s="1" customFormat="1" ht="15" customHeight="1">
      <c r="B35" s="299"/>
      <c r="C35" s="300"/>
      <c r="D35" s="298" t="s">
        <v>840</v>
      </c>
      <c r="E35" s="298"/>
      <c r="F35" s="298"/>
      <c r="G35" s="298"/>
      <c r="H35" s="298"/>
      <c r="I35" s="298"/>
      <c r="J35" s="298"/>
      <c r="K35" s="296"/>
    </row>
    <row r="36" s="1" customFormat="1" ht="15" customHeight="1">
      <c r="B36" s="299"/>
      <c r="C36" s="300"/>
      <c r="D36" s="298"/>
      <c r="E36" s="301" t="s">
        <v>127</v>
      </c>
      <c r="F36" s="298"/>
      <c r="G36" s="298" t="s">
        <v>841</v>
      </c>
      <c r="H36" s="298"/>
      <c r="I36" s="298"/>
      <c r="J36" s="298"/>
      <c r="K36" s="296"/>
    </row>
    <row r="37" s="1" customFormat="1" ht="30.75" customHeight="1">
      <c r="B37" s="299"/>
      <c r="C37" s="300"/>
      <c r="D37" s="298"/>
      <c r="E37" s="301" t="s">
        <v>842</v>
      </c>
      <c r="F37" s="298"/>
      <c r="G37" s="298" t="s">
        <v>843</v>
      </c>
      <c r="H37" s="298"/>
      <c r="I37" s="298"/>
      <c r="J37" s="298"/>
      <c r="K37" s="296"/>
    </row>
    <row r="38" s="1" customFormat="1" ht="15" customHeight="1">
      <c r="B38" s="299"/>
      <c r="C38" s="300"/>
      <c r="D38" s="298"/>
      <c r="E38" s="301" t="s">
        <v>53</v>
      </c>
      <c r="F38" s="298"/>
      <c r="G38" s="298" t="s">
        <v>844</v>
      </c>
      <c r="H38" s="298"/>
      <c r="I38" s="298"/>
      <c r="J38" s="298"/>
      <c r="K38" s="296"/>
    </row>
    <row r="39" s="1" customFormat="1" ht="15" customHeight="1">
      <c r="B39" s="299"/>
      <c r="C39" s="300"/>
      <c r="D39" s="298"/>
      <c r="E39" s="301" t="s">
        <v>54</v>
      </c>
      <c r="F39" s="298"/>
      <c r="G39" s="298" t="s">
        <v>845</v>
      </c>
      <c r="H39" s="298"/>
      <c r="I39" s="298"/>
      <c r="J39" s="298"/>
      <c r="K39" s="296"/>
    </row>
    <row r="40" s="1" customFormat="1" ht="15" customHeight="1">
      <c r="B40" s="299"/>
      <c r="C40" s="300"/>
      <c r="D40" s="298"/>
      <c r="E40" s="301" t="s">
        <v>128</v>
      </c>
      <c r="F40" s="298"/>
      <c r="G40" s="298" t="s">
        <v>846</v>
      </c>
      <c r="H40" s="298"/>
      <c r="I40" s="298"/>
      <c r="J40" s="298"/>
      <c r="K40" s="296"/>
    </row>
    <row r="41" s="1" customFormat="1" ht="15" customHeight="1">
      <c r="B41" s="299"/>
      <c r="C41" s="300"/>
      <c r="D41" s="298"/>
      <c r="E41" s="301" t="s">
        <v>129</v>
      </c>
      <c r="F41" s="298"/>
      <c r="G41" s="298" t="s">
        <v>847</v>
      </c>
      <c r="H41" s="298"/>
      <c r="I41" s="298"/>
      <c r="J41" s="298"/>
      <c r="K41" s="296"/>
    </row>
    <row r="42" s="1" customFormat="1" ht="15" customHeight="1">
      <c r="B42" s="299"/>
      <c r="C42" s="300"/>
      <c r="D42" s="298"/>
      <c r="E42" s="301" t="s">
        <v>848</v>
      </c>
      <c r="F42" s="298"/>
      <c r="G42" s="298" t="s">
        <v>849</v>
      </c>
      <c r="H42" s="298"/>
      <c r="I42" s="298"/>
      <c r="J42" s="298"/>
      <c r="K42" s="296"/>
    </row>
    <row r="43" s="1" customFormat="1" ht="15" customHeight="1">
      <c r="B43" s="299"/>
      <c r="C43" s="300"/>
      <c r="D43" s="298"/>
      <c r="E43" s="301"/>
      <c r="F43" s="298"/>
      <c r="G43" s="298" t="s">
        <v>850</v>
      </c>
      <c r="H43" s="298"/>
      <c r="I43" s="298"/>
      <c r="J43" s="298"/>
      <c r="K43" s="296"/>
    </row>
    <row r="44" s="1" customFormat="1" ht="15" customHeight="1">
      <c r="B44" s="299"/>
      <c r="C44" s="300"/>
      <c r="D44" s="298"/>
      <c r="E44" s="301" t="s">
        <v>851</v>
      </c>
      <c r="F44" s="298"/>
      <c r="G44" s="298" t="s">
        <v>852</v>
      </c>
      <c r="H44" s="298"/>
      <c r="I44" s="298"/>
      <c r="J44" s="298"/>
      <c r="K44" s="296"/>
    </row>
    <row r="45" s="1" customFormat="1" ht="15" customHeight="1">
      <c r="B45" s="299"/>
      <c r="C45" s="300"/>
      <c r="D45" s="298"/>
      <c r="E45" s="301" t="s">
        <v>131</v>
      </c>
      <c r="F45" s="298"/>
      <c r="G45" s="298" t="s">
        <v>853</v>
      </c>
      <c r="H45" s="298"/>
      <c r="I45" s="298"/>
      <c r="J45" s="298"/>
      <c r="K45" s="296"/>
    </row>
    <row r="46" s="1" customFormat="1" ht="12.75" customHeight="1">
      <c r="B46" s="299"/>
      <c r="C46" s="300"/>
      <c r="D46" s="298"/>
      <c r="E46" s="298"/>
      <c r="F46" s="298"/>
      <c r="G46" s="298"/>
      <c r="H46" s="298"/>
      <c r="I46" s="298"/>
      <c r="J46" s="298"/>
      <c r="K46" s="296"/>
    </row>
    <row r="47" s="1" customFormat="1" ht="15" customHeight="1">
      <c r="B47" s="299"/>
      <c r="C47" s="300"/>
      <c r="D47" s="298" t="s">
        <v>854</v>
      </c>
      <c r="E47" s="298"/>
      <c r="F47" s="298"/>
      <c r="G47" s="298"/>
      <c r="H47" s="298"/>
      <c r="I47" s="298"/>
      <c r="J47" s="298"/>
      <c r="K47" s="296"/>
    </row>
    <row r="48" s="1" customFormat="1" ht="15" customHeight="1">
      <c r="B48" s="299"/>
      <c r="C48" s="300"/>
      <c r="D48" s="300"/>
      <c r="E48" s="298" t="s">
        <v>855</v>
      </c>
      <c r="F48" s="298"/>
      <c r="G48" s="298"/>
      <c r="H48" s="298"/>
      <c r="I48" s="298"/>
      <c r="J48" s="298"/>
      <c r="K48" s="296"/>
    </row>
    <row r="49" s="1" customFormat="1" ht="15" customHeight="1">
      <c r="B49" s="299"/>
      <c r="C49" s="300"/>
      <c r="D49" s="300"/>
      <c r="E49" s="298" t="s">
        <v>856</v>
      </c>
      <c r="F49" s="298"/>
      <c r="G49" s="298"/>
      <c r="H49" s="298"/>
      <c r="I49" s="298"/>
      <c r="J49" s="298"/>
      <c r="K49" s="296"/>
    </row>
    <row r="50" s="1" customFormat="1" ht="15" customHeight="1">
      <c r="B50" s="299"/>
      <c r="C50" s="300"/>
      <c r="D50" s="300"/>
      <c r="E50" s="298" t="s">
        <v>857</v>
      </c>
      <c r="F50" s="298"/>
      <c r="G50" s="298"/>
      <c r="H50" s="298"/>
      <c r="I50" s="298"/>
      <c r="J50" s="298"/>
      <c r="K50" s="296"/>
    </row>
    <row r="51" s="1" customFormat="1" ht="15" customHeight="1">
      <c r="B51" s="299"/>
      <c r="C51" s="300"/>
      <c r="D51" s="298" t="s">
        <v>858</v>
      </c>
      <c r="E51" s="298"/>
      <c r="F51" s="298"/>
      <c r="G51" s="298"/>
      <c r="H51" s="298"/>
      <c r="I51" s="298"/>
      <c r="J51" s="298"/>
      <c r="K51" s="296"/>
    </row>
    <row r="52" s="1" customFormat="1" ht="25.5" customHeight="1">
      <c r="B52" s="294"/>
      <c r="C52" s="295" t="s">
        <v>859</v>
      </c>
      <c r="D52" s="295"/>
      <c r="E52" s="295"/>
      <c r="F52" s="295"/>
      <c r="G52" s="295"/>
      <c r="H52" s="295"/>
      <c r="I52" s="295"/>
      <c r="J52" s="295"/>
      <c r="K52" s="296"/>
    </row>
    <row r="53" s="1" customFormat="1" ht="5.25" customHeight="1">
      <c r="B53" s="294"/>
      <c r="C53" s="297"/>
      <c r="D53" s="297"/>
      <c r="E53" s="297"/>
      <c r="F53" s="297"/>
      <c r="G53" s="297"/>
      <c r="H53" s="297"/>
      <c r="I53" s="297"/>
      <c r="J53" s="297"/>
      <c r="K53" s="296"/>
    </row>
    <row r="54" s="1" customFormat="1" ht="15" customHeight="1">
      <c r="B54" s="294"/>
      <c r="C54" s="298" t="s">
        <v>860</v>
      </c>
      <c r="D54" s="298"/>
      <c r="E54" s="298"/>
      <c r="F54" s="298"/>
      <c r="G54" s="298"/>
      <c r="H54" s="298"/>
      <c r="I54" s="298"/>
      <c r="J54" s="298"/>
      <c r="K54" s="296"/>
    </row>
    <row r="55" s="1" customFormat="1" ht="15" customHeight="1">
      <c r="B55" s="294"/>
      <c r="C55" s="298" t="s">
        <v>861</v>
      </c>
      <c r="D55" s="298"/>
      <c r="E55" s="298"/>
      <c r="F55" s="298"/>
      <c r="G55" s="298"/>
      <c r="H55" s="298"/>
      <c r="I55" s="298"/>
      <c r="J55" s="298"/>
      <c r="K55" s="296"/>
    </row>
    <row r="56" s="1" customFormat="1" ht="12.75" customHeight="1">
      <c r="B56" s="294"/>
      <c r="C56" s="298"/>
      <c r="D56" s="298"/>
      <c r="E56" s="298"/>
      <c r="F56" s="298"/>
      <c r="G56" s="298"/>
      <c r="H56" s="298"/>
      <c r="I56" s="298"/>
      <c r="J56" s="298"/>
      <c r="K56" s="296"/>
    </row>
    <row r="57" s="1" customFormat="1" ht="15" customHeight="1">
      <c r="B57" s="294"/>
      <c r="C57" s="298" t="s">
        <v>862</v>
      </c>
      <c r="D57" s="298"/>
      <c r="E57" s="298"/>
      <c r="F57" s="298"/>
      <c r="G57" s="298"/>
      <c r="H57" s="298"/>
      <c r="I57" s="298"/>
      <c r="J57" s="298"/>
      <c r="K57" s="296"/>
    </row>
    <row r="58" s="1" customFormat="1" ht="15" customHeight="1">
      <c r="B58" s="294"/>
      <c r="C58" s="300"/>
      <c r="D58" s="298" t="s">
        <v>863</v>
      </c>
      <c r="E58" s="298"/>
      <c r="F58" s="298"/>
      <c r="G58" s="298"/>
      <c r="H58" s="298"/>
      <c r="I58" s="298"/>
      <c r="J58" s="298"/>
      <c r="K58" s="296"/>
    </row>
    <row r="59" s="1" customFormat="1" ht="15" customHeight="1">
      <c r="B59" s="294"/>
      <c r="C59" s="300"/>
      <c r="D59" s="298" t="s">
        <v>864</v>
      </c>
      <c r="E59" s="298"/>
      <c r="F59" s="298"/>
      <c r="G59" s="298"/>
      <c r="H59" s="298"/>
      <c r="I59" s="298"/>
      <c r="J59" s="298"/>
      <c r="K59" s="296"/>
    </row>
    <row r="60" s="1" customFormat="1" ht="15" customHeight="1">
      <c r="B60" s="294"/>
      <c r="C60" s="300"/>
      <c r="D60" s="298" t="s">
        <v>865</v>
      </c>
      <c r="E60" s="298"/>
      <c r="F60" s="298"/>
      <c r="G60" s="298"/>
      <c r="H60" s="298"/>
      <c r="I60" s="298"/>
      <c r="J60" s="298"/>
      <c r="K60" s="296"/>
    </row>
    <row r="61" s="1" customFormat="1" ht="15" customHeight="1">
      <c r="B61" s="294"/>
      <c r="C61" s="300"/>
      <c r="D61" s="298" t="s">
        <v>866</v>
      </c>
      <c r="E61" s="298"/>
      <c r="F61" s="298"/>
      <c r="G61" s="298"/>
      <c r="H61" s="298"/>
      <c r="I61" s="298"/>
      <c r="J61" s="298"/>
      <c r="K61" s="296"/>
    </row>
    <row r="62" s="1" customFormat="1" ht="15" customHeight="1">
      <c r="B62" s="294"/>
      <c r="C62" s="300"/>
      <c r="D62" s="303" t="s">
        <v>867</v>
      </c>
      <c r="E62" s="303"/>
      <c r="F62" s="303"/>
      <c r="G62" s="303"/>
      <c r="H62" s="303"/>
      <c r="I62" s="303"/>
      <c r="J62" s="303"/>
      <c r="K62" s="296"/>
    </row>
    <row r="63" s="1" customFormat="1" ht="15" customHeight="1">
      <c r="B63" s="294"/>
      <c r="C63" s="300"/>
      <c r="D63" s="298" t="s">
        <v>868</v>
      </c>
      <c r="E63" s="298"/>
      <c r="F63" s="298"/>
      <c r="G63" s="298"/>
      <c r="H63" s="298"/>
      <c r="I63" s="298"/>
      <c r="J63" s="298"/>
      <c r="K63" s="296"/>
    </row>
    <row r="64" s="1" customFormat="1" ht="12.75" customHeight="1">
      <c r="B64" s="294"/>
      <c r="C64" s="300"/>
      <c r="D64" s="300"/>
      <c r="E64" s="304"/>
      <c r="F64" s="300"/>
      <c r="G64" s="300"/>
      <c r="H64" s="300"/>
      <c r="I64" s="300"/>
      <c r="J64" s="300"/>
      <c r="K64" s="296"/>
    </row>
    <row r="65" s="1" customFormat="1" ht="15" customHeight="1">
      <c r="B65" s="294"/>
      <c r="C65" s="300"/>
      <c r="D65" s="298" t="s">
        <v>869</v>
      </c>
      <c r="E65" s="298"/>
      <c r="F65" s="298"/>
      <c r="G65" s="298"/>
      <c r="H65" s="298"/>
      <c r="I65" s="298"/>
      <c r="J65" s="298"/>
      <c r="K65" s="296"/>
    </row>
    <row r="66" s="1" customFormat="1" ht="15" customHeight="1">
      <c r="B66" s="294"/>
      <c r="C66" s="300"/>
      <c r="D66" s="303" t="s">
        <v>870</v>
      </c>
      <c r="E66" s="303"/>
      <c r="F66" s="303"/>
      <c r="G66" s="303"/>
      <c r="H66" s="303"/>
      <c r="I66" s="303"/>
      <c r="J66" s="303"/>
      <c r="K66" s="296"/>
    </row>
    <row r="67" s="1" customFormat="1" ht="15" customHeight="1">
      <c r="B67" s="294"/>
      <c r="C67" s="300"/>
      <c r="D67" s="298" t="s">
        <v>871</v>
      </c>
      <c r="E67" s="298"/>
      <c r="F67" s="298"/>
      <c r="G67" s="298"/>
      <c r="H67" s="298"/>
      <c r="I67" s="298"/>
      <c r="J67" s="298"/>
      <c r="K67" s="296"/>
    </row>
    <row r="68" s="1" customFormat="1" ht="15" customHeight="1">
      <c r="B68" s="294"/>
      <c r="C68" s="300"/>
      <c r="D68" s="298" t="s">
        <v>872</v>
      </c>
      <c r="E68" s="298"/>
      <c r="F68" s="298"/>
      <c r="G68" s="298"/>
      <c r="H68" s="298"/>
      <c r="I68" s="298"/>
      <c r="J68" s="298"/>
      <c r="K68" s="296"/>
    </row>
    <row r="69" s="1" customFormat="1" ht="15" customHeight="1">
      <c r="B69" s="294"/>
      <c r="C69" s="300"/>
      <c r="D69" s="298" t="s">
        <v>873</v>
      </c>
      <c r="E69" s="298"/>
      <c r="F69" s="298"/>
      <c r="G69" s="298"/>
      <c r="H69" s="298"/>
      <c r="I69" s="298"/>
      <c r="J69" s="298"/>
      <c r="K69" s="296"/>
    </row>
    <row r="70" s="1" customFormat="1" ht="15" customHeight="1">
      <c r="B70" s="294"/>
      <c r="C70" s="300"/>
      <c r="D70" s="298" t="s">
        <v>874</v>
      </c>
      <c r="E70" s="298"/>
      <c r="F70" s="298"/>
      <c r="G70" s="298"/>
      <c r="H70" s="298"/>
      <c r="I70" s="298"/>
      <c r="J70" s="298"/>
      <c r="K70" s="296"/>
    </row>
    <row r="71" s="1" customFormat="1" ht="12.75" customHeight="1">
      <c r="B71" s="305"/>
      <c r="C71" s="306"/>
      <c r="D71" s="306"/>
      <c r="E71" s="306"/>
      <c r="F71" s="306"/>
      <c r="G71" s="306"/>
      <c r="H71" s="306"/>
      <c r="I71" s="306"/>
      <c r="J71" s="306"/>
      <c r="K71" s="307"/>
    </row>
    <row r="72" s="1" customFormat="1" ht="18.75" customHeight="1">
      <c r="B72" s="308"/>
      <c r="C72" s="308"/>
      <c r="D72" s="308"/>
      <c r="E72" s="308"/>
      <c r="F72" s="308"/>
      <c r="G72" s="308"/>
      <c r="H72" s="308"/>
      <c r="I72" s="308"/>
      <c r="J72" s="308"/>
      <c r="K72" s="309"/>
    </row>
    <row r="73" s="1" customFormat="1" ht="18.75" customHeight="1">
      <c r="B73" s="309"/>
      <c r="C73" s="309"/>
      <c r="D73" s="309"/>
      <c r="E73" s="309"/>
      <c r="F73" s="309"/>
      <c r="G73" s="309"/>
      <c r="H73" s="309"/>
      <c r="I73" s="309"/>
      <c r="J73" s="309"/>
      <c r="K73" s="309"/>
    </row>
    <row r="74" s="1" customFormat="1" ht="7.5" customHeight="1">
      <c r="B74" s="310"/>
      <c r="C74" s="311"/>
      <c r="D74" s="311"/>
      <c r="E74" s="311"/>
      <c r="F74" s="311"/>
      <c r="G74" s="311"/>
      <c r="H74" s="311"/>
      <c r="I74" s="311"/>
      <c r="J74" s="311"/>
      <c r="K74" s="312"/>
    </row>
    <row r="75" s="1" customFormat="1" ht="45" customHeight="1">
      <c r="B75" s="313"/>
      <c r="C75" s="314" t="s">
        <v>875</v>
      </c>
      <c r="D75" s="314"/>
      <c r="E75" s="314"/>
      <c r="F75" s="314"/>
      <c r="G75" s="314"/>
      <c r="H75" s="314"/>
      <c r="I75" s="314"/>
      <c r="J75" s="314"/>
      <c r="K75" s="315"/>
    </row>
    <row r="76" s="1" customFormat="1" ht="17.25" customHeight="1">
      <c r="B76" s="313"/>
      <c r="C76" s="316" t="s">
        <v>876</v>
      </c>
      <c r="D76" s="316"/>
      <c r="E76" s="316"/>
      <c r="F76" s="316" t="s">
        <v>877</v>
      </c>
      <c r="G76" s="317"/>
      <c r="H76" s="316" t="s">
        <v>54</v>
      </c>
      <c r="I76" s="316" t="s">
        <v>57</v>
      </c>
      <c r="J76" s="316" t="s">
        <v>878</v>
      </c>
      <c r="K76" s="315"/>
    </row>
    <row r="77" s="1" customFormat="1" ht="17.25" customHeight="1">
      <c r="B77" s="313"/>
      <c r="C77" s="318" t="s">
        <v>879</v>
      </c>
      <c r="D77" s="318"/>
      <c r="E77" s="318"/>
      <c r="F77" s="319" t="s">
        <v>880</v>
      </c>
      <c r="G77" s="320"/>
      <c r="H77" s="318"/>
      <c r="I77" s="318"/>
      <c r="J77" s="318" t="s">
        <v>881</v>
      </c>
      <c r="K77" s="315"/>
    </row>
    <row r="78" s="1" customFormat="1" ht="5.25" customHeight="1">
      <c r="B78" s="313"/>
      <c r="C78" s="321"/>
      <c r="D78" s="321"/>
      <c r="E78" s="321"/>
      <c r="F78" s="321"/>
      <c r="G78" s="322"/>
      <c r="H78" s="321"/>
      <c r="I78" s="321"/>
      <c r="J78" s="321"/>
      <c r="K78" s="315"/>
    </row>
    <row r="79" s="1" customFormat="1" ht="15" customHeight="1">
      <c r="B79" s="313"/>
      <c r="C79" s="301" t="s">
        <v>53</v>
      </c>
      <c r="D79" s="323"/>
      <c r="E79" s="323"/>
      <c r="F79" s="324" t="s">
        <v>882</v>
      </c>
      <c r="G79" s="325"/>
      <c r="H79" s="301" t="s">
        <v>883</v>
      </c>
      <c r="I79" s="301" t="s">
        <v>884</v>
      </c>
      <c r="J79" s="301">
        <v>20</v>
      </c>
      <c r="K79" s="315"/>
    </row>
    <row r="80" s="1" customFormat="1" ht="15" customHeight="1">
      <c r="B80" s="313"/>
      <c r="C80" s="301" t="s">
        <v>885</v>
      </c>
      <c r="D80" s="301"/>
      <c r="E80" s="301"/>
      <c r="F80" s="324" t="s">
        <v>882</v>
      </c>
      <c r="G80" s="325"/>
      <c r="H80" s="301" t="s">
        <v>886</v>
      </c>
      <c r="I80" s="301" t="s">
        <v>884</v>
      </c>
      <c r="J80" s="301">
        <v>120</v>
      </c>
      <c r="K80" s="315"/>
    </row>
    <row r="81" s="1" customFormat="1" ht="15" customHeight="1">
      <c r="B81" s="326"/>
      <c r="C81" s="301" t="s">
        <v>887</v>
      </c>
      <c r="D81" s="301"/>
      <c r="E81" s="301"/>
      <c r="F81" s="324" t="s">
        <v>888</v>
      </c>
      <c r="G81" s="325"/>
      <c r="H81" s="301" t="s">
        <v>889</v>
      </c>
      <c r="I81" s="301" t="s">
        <v>884</v>
      </c>
      <c r="J81" s="301">
        <v>50</v>
      </c>
      <c r="K81" s="315"/>
    </row>
    <row r="82" s="1" customFormat="1" ht="15" customHeight="1">
      <c r="B82" s="326"/>
      <c r="C82" s="301" t="s">
        <v>890</v>
      </c>
      <c r="D82" s="301"/>
      <c r="E82" s="301"/>
      <c r="F82" s="324" t="s">
        <v>882</v>
      </c>
      <c r="G82" s="325"/>
      <c r="H82" s="301" t="s">
        <v>891</v>
      </c>
      <c r="I82" s="301" t="s">
        <v>892</v>
      </c>
      <c r="J82" s="301"/>
      <c r="K82" s="315"/>
    </row>
    <row r="83" s="1" customFormat="1" ht="15" customHeight="1">
      <c r="B83" s="326"/>
      <c r="C83" s="327" t="s">
        <v>893</v>
      </c>
      <c r="D83" s="327"/>
      <c r="E83" s="327"/>
      <c r="F83" s="328" t="s">
        <v>888</v>
      </c>
      <c r="G83" s="327"/>
      <c r="H83" s="327" t="s">
        <v>894</v>
      </c>
      <c r="I83" s="327" t="s">
        <v>884</v>
      </c>
      <c r="J83" s="327">
        <v>15</v>
      </c>
      <c r="K83" s="315"/>
    </row>
    <row r="84" s="1" customFormat="1" ht="15" customHeight="1">
      <c r="B84" s="326"/>
      <c r="C84" s="327" t="s">
        <v>895</v>
      </c>
      <c r="D84" s="327"/>
      <c r="E84" s="327"/>
      <c r="F84" s="328" t="s">
        <v>888</v>
      </c>
      <c r="G84" s="327"/>
      <c r="H84" s="327" t="s">
        <v>896</v>
      </c>
      <c r="I84" s="327" t="s">
        <v>884</v>
      </c>
      <c r="J84" s="327">
        <v>15</v>
      </c>
      <c r="K84" s="315"/>
    </row>
    <row r="85" s="1" customFormat="1" ht="15" customHeight="1">
      <c r="B85" s="326"/>
      <c r="C85" s="327" t="s">
        <v>897</v>
      </c>
      <c r="D85" s="327"/>
      <c r="E85" s="327"/>
      <c r="F85" s="328" t="s">
        <v>888</v>
      </c>
      <c r="G85" s="327"/>
      <c r="H85" s="327" t="s">
        <v>898</v>
      </c>
      <c r="I85" s="327" t="s">
        <v>884</v>
      </c>
      <c r="J85" s="327">
        <v>20</v>
      </c>
      <c r="K85" s="315"/>
    </row>
    <row r="86" s="1" customFormat="1" ht="15" customHeight="1">
      <c r="B86" s="326"/>
      <c r="C86" s="327" t="s">
        <v>899</v>
      </c>
      <c r="D86" s="327"/>
      <c r="E86" s="327"/>
      <c r="F86" s="328" t="s">
        <v>888</v>
      </c>
      <c r="G86" s="327"/>
      <c r="H86" s="327" t="s">
        <v>900</v>
      </c>
      <c r="I86" s="327" t="s">
        <v>884</v>
      </c>
      <c r="J86" s="327">
        <v>20</v>
      </c>
      <c r="K86" s="315"/>
    </row>
    <row r="87" s="1" customFormat="1" ht="15" customHeight="1">
      <c r="B87" s="326"/>
      <c r="C87" s="301" t="s">
        <v>901</v>
      </c>
      <c r="D87" s="301"/>
      <c r="E87" s="301"/>
      <c r="F87" s="324" t="s">
        <v>888</v>
      </c>
      <c r="G87" s="325"/>
      <c r="H87" s="301" t="s">
        <v>902</v>
      </c>
      <c r="I87" s="301" t="s">
        <v>884</v>
      </c>
      <c r="J87" s="301">
        <v>50</v>
      </c>
      <c r="K87" s="315"/>
    </row>
    <row r="88" s="1" customFormat="1" ht="15" customHeight="1">
      <c r="B88" s="326"/>
      <c r="C88" s="301" t="s">
        <v>903</v>
      </c>
      <c r="D88" s="301"/>
      <c r="E88" s="301"/>
      <c r="F88" s="324" t="s">
        <v>888</v>
      </c>
      <c r="G88" s="325"/>
      <c r="H88" s="301" t="s">
        <v>904</v>
      </c>
      <c r="I88" s="301" t="s">
        <v>884</v>
      </c>
      <c r="J88" s="301">
        <v>20</v>
      </c>
      <c r="K88" s="315"/>
    </row>
    <row r="89" s="1" customFormat="1" ht="15" customHeight="1">
      <c r="B89" s="326"/>
      <c r="C89" s="301" t="s">
        <v>905</v>
      </c>
      <c r="D89" s="301"/>
      <c r="E89" s="301"/>
      <c r="F89" s="324" t="s">
        <v>888</v>
      </c>
      <c r="G89" s="325"/>
      <c r="H89" s="301" t="s">
        <v>906</v>
      </c>
      <c r="I89" s="301" t="s">
        <v>884</v>
      </c>
      <c r="J89" s="301">
        <v>20</v>
      </c>
      <c r="K89" s="315"/>
    </row>
    <row r="90" s="1" customFormat="1" ht="15" customHeight="1">
      <c r="B90" s="326"/>
      <c r="C90" s="301" t="s">
        <v>907</v>
      </c>
      <c r="D90" s="301"/>
      <c r="E90" s="301"/>
      <c r="F90" s="324" t="s">
        <v>888</v>
      </c>
      <c r="G90" s="325"/>
      <c r="H90" s="301" t="s">
        <v>908</v>
      </c>
      <c r="I90" s="301" t="s">
        <v>884</v>
      </c>
      <c r="J90" s="301">
        <v>50</v>
      </c>
      <c r="K90" s="315"/>
    </row>
    <row r="91" s="1" customFormat="1" ht="15" customHeight="1">
      <c r="B91" s="326"/>
      <c r="C91" s="301" t="s">
        <v>909</v>
      </c>
      <c r="D91" s="301"/>
      <c r="E91" s="301"/>
      <c r="F91" s="324" t="s">
        <v>888</v>
      </c>
      <c r="G91" s="325"/>
      <c r="H91" s="301" t="s">
        <v>909</v>
      </c>
      <c r="I91" s="301" t="s">
        <v>884</v>
      </c>
      <c r="J91" s="301">
        <v>50</v>
      </c>
      <c r="K91" s="315"/>
    </row>
    <row r="92" s="1" customFormat="1" ht="15" customHeight="1">
      <c r="B92" s="326"/>
      <c r="C92" s="301" t="s">
        <v>910</v>
      </c>
      <c r="D92" s="301"/>
      <c r="E92" s="301"/>
      <c r="F92" s="324" t="s">
        <v>888</v>
      </c>
      <c r="G92" s="325"/>
      <c r="H92" s="301" t="s">
        <v>911</v>
      </c>
      <c r="I92" s="301" t="s">
        <v>884</v>
      </c>
      <c r="J92" s="301">
        <v>255</v>
      </c>
      <c r="K92" s="315"/>
    </row>
    <row r="93" s="1" customFormat="1" ht="15" customHeight="1">
      <c r="B93" s="326"/>
      <c r="C93" s="301" t="s">
        <v>912</v>
      </c>
      <c r="D93" s="301"/>
      <c r="E93" s="301"/>
      <c r="F93" s="324" t="s">
        <v>882</v>
      </c>
      <c r="G93" s="325"/>
      <c r="H93" s="301" t="s">
        <v>913</v>
      </c>
      <c r="I93" s="301" t="s">
        <v>914</v>
      </c>
      <c r="J93" s="301"/>
      <c r="K93" s="315"/>
    </row>
    <row r="94" s="1" customFormat="1" ht="15" customHeight="1">
      <c r="B94" s="326"/>
      <c r="C94" s="301" t="s">
        <v>915</v>
      </c>
      <c r="D94" s="301"/>
      <c r="E94" s="301"/>
      <c r="F94" s="324" t="s">
        <v>882</v>
      </c>
      <c r="G94" s="325"/>
      <c r="H94" s="301" t="s">
        <v>916</v>
      </c>
      <c r="I94" s="301" t="s">
        <v>917</v>
      </c>
      <c r="J94" s="301"/>
      <c r="K94" s="315"/>
    </row>
    <row r="95" s="1" customFormat="1" ht="15" customHeight="1">
      <c r="B95" s="326"/>
      <c r="C95" s="301" t="s">
        <v>918</v>
      </c>
      <c r="D95" s="301"/>
      <c r="E95" s="301"/>
      <c r="F95" s="324" t="s">
        <v>882</v>
      </c>
      <c r="G95" s="325"/>
      <c r="H95" s="301" t="s">
        <v>918</v>
      </c>
      <c r="I95" s="301" t="s">
        <v>917</v>
      </c>
      <c r="J95" s="301"/>
      <c r="K95" s="315"/>
    </row>
    <row r="96" s="1" customFormat="1" ht="15" customHeight="1">
      <c r="B96" s="326"/>
      <c r="C96" s="301" t="s">
        <v>38</v>
      </c>
      <c r="D96" s="301"/>
      <c r="E96" s="301"/>
      <c r="F96" s="324" t="s">
        <v>882</v>
      </c>
      <c r="G96" s="325"/>
      <c r="H96" s="301" t="s">
        <v>919</v>
      </c>
      <c r="I96" s="301" t="s">
        <v>917</v>
      </c>
      <c r="J96" s="301"/>
      <c r="K96" s="315"/>
    </row>
    <row r="97" s="1" customFormat="1" ht="15" customHeight="1">
      <c r="B97" s="326"/>
      <c r="C97" s="301" t="s">
        <v>48</v>
      </c>
      <c r="D97" s="301"/>
      <c r="E97" s="301"/>
      <c r="F97" s="324" t="s">
        <v>882</v>
      </c>
      <c r="G97" s="325"/>
      <c r="H97" s="301" t="s">
        <v>920</v>
      </c>
      <c r="I97" s="301" t="s">
        <v>917</v>
      </c>
      <c r="J97" s="301"/>
      <c r="K97" s="315"/>
    </row>
    <row r="98" s="1" customFormat="1" ht="15" customHeight="1">
      <c r="B98" s="329"/>
      <c r="C98" s="330"/>
      <c r="D98" s="330"/>
      <c r="E98" s="330"/>
      <c r="F98" s="330"/>
      <c r="G98" s="330"/>
      <c r="H98" s="330"/>
      <c r="I98" s="330"/>
      <c r="J98" s="330"/>
      <c r="K98" s="331"/>
    </row>
    <row r="99" s="1" customFormat="1" ht="18.75" customHeight="1">
      <c r="B99" s="332"/>
      <c r="C99" s="333"/>
      <c r="D99" s="333"/>
      <c r="E99" s="333"/>
      <c r="F99" s="333"/>
      <c r="G99" s="333"/>
      <c r="H99" s="333"/>
      <c r="I99" s="333"/>
      <c r="J99" s="333"/>
      <c r="K99" s="332"/>
    </row>
    <row r="100" s="1" customFormat="1" ht="18.75" customHeight="1">
      <c r="B100" s="309"/>
      <c r="C100" s="309"/>
      <c r="D100" s="309"/>
      <c r="E100" s="309"/>
      <c r="F100" s="309"/>
      <c r="G100" s="309"/>
      <c r="H100" s="309"/>
      <c r="I100" s="309"/>
      <c r="J100" s="309"/>
      <c r="K100" s="309"/>
    </row>
    <row r="101" s="1" customFormat="1" ht="7.5" customHeight="1">
      <c r="B101" s="310"/>
      <c r="C101" s="311"/>
      <c r="D101" s="311"/>
      <c r="E101" s="311"/>
      <c r="F101" s="311"/>
      <c r="G101" s="311"/>
      <c r="H101" s="311"/>
      <c r="I101" s="311"/>
      <c r="J101" s="311"/>
      <c r="K101" s="312"/>
    </row>
    <row r="102" s="1" customFormat="1" ht="45" customHeight="1">
      <c r="B102" s="313"/>
      <c r="C102" s="314" t="s">
        <v>921</v>
      </c>
      <c r="D102" s="314"/>
      <c r="E102" s="314"/>
      <c r="F102" s="314"/>
      <c r="G102" s="314"/>
      <c r="H102" s="314"/>
      <c r="I102" s="314"/>
      <c r="J102" s="314"/>
      <c r="K102" s="315"/>
    </row>
    <row r="103" s="1" customFormat="1" ht="17.25" customHeight="1">
      <c r="B103" s="313"/>
      <c r="C103" s="316" t="s">
        <v>876</v>
      </c>
      <c r="D103" s="316"/>
      <c r="E103" s="316"/>
      <c r="F103" s="316" t="s">
        <v>877</v>
      </c>
      <c r="G103" s="317"/>
      <c r="H103" s="316" t="s">
        <v>54</v>
      </c>
      <c r="I103" s="316" t="s">
        <v>57</v>
      </c>
      <c r="J103" s="316" t="s">
        <v>878</v>
      </c>
      <c r="K103" s="315"/>
    </row>
    <row r="104" s="1" customFormat="1" ht="17.25" customHeight="1">
      <c r="B104" s="313"/>
      <c r="C104" s="318" t="s">
        <v>879</v>
      </c>
      <c r="D104" s="318"/>
      <c r="E104" s="318"/>
      <c r="F104" s="319" t="s">
        <v>880</v>
      </c>
      <c r="G104" s="320"/>
      <c r="H104" s="318"/>
      <c r="I104" s="318"/>
      <c r="J104" s="318" t="s">
        <v>881</v>
      </c>
      <c r="K104" s="315"/>
    </row>
    <row r="105" s="1" customFormat="1" ht="5.25" customHeight="1">
      <c r="B105" s="313"/>
      <c r="C105" s="316"/>
      <c r="D105" s="316"/>
      <c r="E105" s="316"/>
      <c r="F105" s="316"/>
      <c r="G105" s="334"/>
      <c r="H105" s="316"/>
      <c r="I105" s="316"/>
      <c r="J105" s="316"/>
      <c r="K105" s="315"/>
    </row>
    <row r="106" s="1" customFormat="1" ht="15" customHeight="1">
      <c r="B106" s="313"/>
      <c r="C106" s="301" t="s">
        <v>53</v>
      </c>
      <c r="D106" s="323"/>
      <c r="E106" s="323"/>
      <c r="F106" s="324" t="s">
        <v>882</v>
      </c>
      <c r="G106" s="301"/>
      <c r="H106" s="301" t="s">
        <v>922</v>
      </c>
      <c r="I106" s="301" t="s">
        <v>884</v>
      </c>
      <c r="J106" s="301">
        <v>20</v>
      </c>
      <c r="K106" s="315"/>
    </row>
    <row r="107" s="1" customFormat="1" ht="15" customHeight="1">
      <c r="B107" s="313"/>
      <c r="C107" s="301" t="s">
        <v>885</v>
      </c>
      <c r="D107" s="301"/>
      <c r="E107" s="301"/>
      <c r="F107" s="324" t="s">
        <v>882</v>
      </c>
      <c r="G107" s="301"/>
      <c r="H107" s="301" t="s">
        <v>922</v>
      </c>
      <c r="I107" s="301" t="s">
        <v>884</v>
      </c>
      <c r="J107" s="301">
        <v>120</v>
      </c>
      <c r="K107" s="315"/>
    </row>
    <row r="108" s="1" customFormat="1" ht="15" customHeight="1">
      <c r="B108" s="326"/>
      <c r="C108" s="301" t="s">
        <v>887</v>
      </c>
      <c r="D108" s="301"/>
      <c r="E108" s="301"/>
      <c r="F108" s="324" t="s">
        <v>888</v>
      </c>
      <c r="G108" s="301"/>
      <c r="H108" s="301" t="s">
        <v>922</v>
      </c>
      <c r="I108" s="301" t="s">
        <v>884</v>
      </c>
      <c r="J108" s="301">
        <v>50</v>
      </c>
      <c r="K108" s="315"/>
    </row>
    <row r="109" s="1" customFormat="1" ht="15" customHeight="1">
      <c r="B109" s="326"/>
      <c r="C109" s="301" t="s">
        <v>890</v>
      </c>
      <c r="D109" s="301"/>
      <c r="E109" s="301"/>
      <c r="F109" s="324" t="s">
        <v>882</v>
      </c>
      <c r="G109" s="301"/>
      <c r="H109" s="301" t="s">
        <v>922</v>
      </c>
      <c r="I109" s="301" t="s">
        <v>892</v>
      </c>
      <c r="J109" s="301"/>
      <c r="K109" s="315"/>
    </row>
    <row r="110" s="1" customFormat="1" ht="15" customHeight="1">
      <c r="B110" s="326"/>
      <c r="C110" s="301" t="s">
        <v>901</v>
      </c>
      <c r="D110" s="301"/>
      <c r="E110" s="301"/>
      <c r="F110" s="324" t="s">
        <v>888</v>
      </c>
      <c r="G110" s="301"/>
      <c r="H110" s="301" t="s">
        <v>922</v>
      </c>
      <c r="I110" s="301" t="s">
        <v>884</v>
      </c>
      <c r="J110" s="301">
        <v>50</v>
      </c>
      <c r="K110" s="315"/>
    </row>
    <row r="111" s="1" customFormat="1" ht="15" customHeight="1">
      <c r="B111" s="326"/>
      <c r="C111" s="301" t="s">
        <v>909</v>
      </c>
      <c r="D111" s="301"/>
      <c r="E111" s="301"/>
      <c r="F111" s="324" t="s">
        <v>888</v>
      </c>
      <c r="G111" s="301"/>
      <c r="H111" s="301" t="s">
        <v>922</v>
      </c>
      <c r="I111" s="301" t="s">
        <v>884</v>
      </c>
      <c r="J111" s="301">
        <v>50</v>
      </c>
      <c r="K111" s="315"/>
    </row>
    <row r="112" s="1" customFormat="1" ht="15" customHeight="1">
      <c r="B112" s="326"/>
      <c r="C112" s="301" t="s">
        <v>907</v>
      </c>
      <c r="D112" s="301"/>
      <c r="E112" s="301"/>
      <c r="F112" s="324" t="s">
        <v>888</v>
      </c>
      <c r="G112" s="301"/>
      <c r="H112" s="301" t="s">
        <v>922</v>
      </c>
      <c r="I112" s="301" t="s">
        <v>884</v>
      </c>
      <c r="J112" s="301">
        <v>50</v>
      </c>
      <c r="K112" s="315"/>
    </row>
    <row r="113" s="1" customFormat="1" ht="15" customHeight="1">
      <c r="B113" s="326"/>
      <c r="C113" s="301" t="s">
        <v>53</v>
      </c>
      <c r="D113" s="301"/>
      <c r="E113" s="301"/>
      <c r="F113" s="324" t="s">
        <v>882</v>
      </c>
      <c r="G113" s="301"/>
      <c r="H113" s="301" t="s">
        <v>923</v>
      </c>
      <c r="I113" s="301" t="s">
        <v>884</v>
      </c>
      <c r="J113" s="301">
        <v>20</v>
      </c>
      <c r="K113" s="315"/>
    </row>
    <row r="114" s="1" customFormat="1" ht="15" customHeight="1">
      <c r="B114" s="326"/>
      <c r="C114" s="301" t="s">
        <v>924</v>
      </c>
      <c r="D114" s="301"/>
      <c r="E114" s="301"/>
      <c r="F114" s="324" t="s">
        <v>882</v>
      </c>
      <c r="G114" s="301"/>
      <c r="H114" s="301" t="s">
        <v>925</v>
      </c>
      <c r="I114" s="301" t="s">
        <v>884</v>
      </c>
      <c r="J114" s="301">
        <v>120</v>
      </c>
      <c r="K114" s="315"/>
    </row>
    <row r="115" s="1" customFormat="1" ht="15" customHeight="1">
      <c r="B115" s="326"/>
      <c r="C115" s="301" t="s">
        <v>38</v>
      </c>
      <c r="D115" s="301"/>
      <c r="E115" s="301"/>
      <c r="F115" s="324" t="s">
        <v>882</v>
      </c>
      <c r="G115" s="301"/>
      <c r="H115" s="301" t="s">
        <v>926</v>
      </c>
      <c r="I115" s="301" t="s">
        <v>917</v>
      </c>
      <c r="J115" s="301"/>
      <c r="K115" s="315"/>
    </row>
    <row r="116" s="1" customFormat="1" ht="15" customHeight="1">
      <c r="B116" s="326"/>
      <c r="C116" s="301" t="s">
        <v>48</v>
      </c>
      <c r="D116" s="301"/>
      <c r="E116" s="301"/>
      <c r="F116" s="324" t="s">
        <v>882</v>
      </c>
      <c r="G116" s="301"/>
      <c r="H116" s="301" t="s">
        <v>927</v>
      </c>
      <c r="I116" s="301" t="s">
        <v>917</v>
      </c>
      <c r="J116" s="301"/>
      <c r="K116" s="315"/>
    </row>
    <row r="117" s="1" customFormat="1" ht="15" customHeight="1">
      <c r="B117" s="326"/>
      <c r="C117" s="301" t="s">
        <v>57</v>
      </c>
      <c r="D117" s="301"/>
      <c r="E117" s="301"/>
      <c r="F117" s="324" t="s">
        <v>882</v>
      </c>
      <c r="G117" s="301"/>
      <c r="H117" s="301" t="s">
        <v>928</v>
      </c>
      <c r="I117" s="301" t="s">
        <v>929</v>
      </c>
      <c r="J117" s="301"/>
      <c r="K117" s="315"/>
    </row>
    <row r="118" s="1" customFormat="1" ht="15" customHeight="1">
      <c r="B118" s="329"/>
      <c r="C118" s="335"/>
      <c r="D118" s="335"/>
      <c r="E118" s="335"/>
      <c r="F118" s="335"/>
      <c r="G118" s="335"/>
      <c r="H118" s="335"/>
      <c r="I118" s="335"/>
      <c r="J118" s="335"/>
      <c r="K118" s="331"/>
    </row>
    <row r="119" s="1" customFormat="1" ht="18.75" customHeight="1">
      <c r="B119" s="336"/>
      <c r="C119" s="337"/>
      <c r="D119" s="337"/>
      <c r="E119" s="337"/>
      <c r="F119" s="338"/>
      <c r="G119" s="337"/>
      <c r="H119" s="337"/>
      <c r="I119" s="337"/>
      <c r="J119" s="337"/>
      <c r="K119" s="336"/>
    </row>
    <row r="120" s="1" customFormat="1" ht="18.75" customHeight="1">
      <c r="B120" s="309"/>
      <c r="C120" s="309"/>
      <c r="D120" s="309"/>
      <c r="E120" s="309"/>
      <c r="F120" s="309"/>
      <c r="G120" s="309"/>
      <c r="H120" s="309"/>
      <c r="I120" s="309"/>
      <c r="J120" s="309"/>
      <c r="K120" s="309"/>
    </row>
    <row r="121" s="1" customFormat="1" ht="7.5" customHeight="1">
      <c r="B121" s="339"/>
      <c r="C121" s="340"/>
      <c r="D121" s="340"/>
      <c r="E121" s="340"/>
      <c r="F121" s="340"/>
      <c r="G121" s="340"/>
      <c r="H121" s="340"/>
      <c r="I121" s="340"/>
      <c r="J121" s="340"/>
      <c r="K121" s="341"/>
    </row>
    <row r="122" s="1" customFormat="1" ht="45" customHeight="1">
      <c r="B122" s="342"/>
      <c r="C122" s="292" t="s">
        <v>930</v>
      </c>
      <c r="D122" s="292"/>
      <c r="E122" s="292"/>
      <c r="F122" s="292"/>
      <c r="G122" s="292"/>
      <c r="H122" s="292"/>
      <c r="I122" s="292"/>
      <c r="J122" s="292"/>
      <c r="K122" s="343"/>
    </row>
    <row r="123" s="1" customFormat="1" ht="17.25" customHeight="1">
      <c r="B123" s="344"/>
      <c r="C123" s="316" t="s">
        <v>876</v>
      </c>
      <c r="D123" s="316"/>
      <c r="E123" s="316"/>
      <c r="F123" s="316" t="s">
        <v>877</v>
      </c>
      <c r="G123" s="317"/>
      <c r="H123" s="316" t="s">
        <v>54</v>
      </c>
      <c r="I123" s="316" t="s">
        <v>57</v>
      </c>
      <c r="J123" s="316" t="s">
        <v>878</v>
      </c>
      <c r="K123" s="345"/>
    </row>
    <row r="124" s="1" customFormat="1" ht="17.25" customHeight="1">
      <c r="B124" s="344"/>
      <c r="C124" s="318" t="s">
        <v>879</v>
      </c>
      <c r="D124" s="318"/>
      <c r="E124" s="318"/>
      <c r="F124" s="319" t="s">
        <v>880</v>
      </c>
      <c r="G124" s="320"/>
      <c r="H124" s="318"/>
      <c r="I124" s="318"/>
      <c r="J124" s="318" t="s">
        <v>881</v>
      </c>
      <c r="K124" s="345"/>
    </row>
    <row r="125" s="1" customFormat="1" ht="5.25" customHeight="1">
      <c r="B125" s="346"/>
      <c r="C125" s="321"/>
      <c r="D125" s="321"/>
      <c r="E125" s="321"/>
      <c r="F125" s="321"/>
      <c r="G125" s="347"/>
      <c r="H125" s="321"/>
      <c r="I125" s="321"/>
      <c r="J125" s="321"/>
      <c r="K125" s="348"/>
    </row>
    <row r="126" s="1" customFormat="1" ht="15" customHeight="1">
      <c r="B126" s="346"/>
      <c r="C126" s="301" t="s">
        <v>885</v>
      </c>
      <c r="D126" s="323"/>
      <c r="E126" s="323"/>
      <c r="F126" s="324" t="s">
        <v>882</v>
      </c>
      <c r="G126" s="301"/>
      <c r="H126" s="301" t="s">
        <v>922</v>
      </c>
      <c r="I126" s="301" t="s">
        <v>884</v>
      </c>
      <c r="J126" s="301">
        <v>120</v>
      </c>
      <c r="K126" s="349"/>
    </row>
    <row r="127" s="1" customFormat="1" ht="15" customHeight="1">
      <c r="B127" s="346"/>
      <c r="C127" s="301" t="s">
        <v>931</v>
      </c>
      <c r="D127" s="301"/>
      <c r="E127" s="301"/>
      <c r="F127" s="324" t="s">
        <v>882</v>
      </c>
      <c r="G127" s="301"/>
      <c r="H127" s="301" t="s">
        <v>932</v>
      </c>
      <c r="I127" s="301" t="s">
        <v>884</v>
      </c>
      <c r="J127" s="301" t="s">
        <v>933</v>
      </c>
      <c r="K127" s="349"/>
    </row>
    <row r="128" s="1" customFormat="1" ht="15" customHeight="1">
      <c r="B128" s="346"/>
      <c r="C128" s="301" t="s">
        <v>830</v>
      </c>
      <c r="D128" s="301"/>
      <c r="E128" s="301"/>
      <c r="F128" s="324" t="s">
        <v>882</v>
      </c>
      <c r="G128" s="301"/>
      <c r="H128" s="301" t="s">
        <v>934</v>
      </c>
      <c r="I128" s="301" t="s">
        <v>884</v>
      </c>
      <c r="J128" s="301" t="s">
        <v>933</v>
      </c>
      <c r="K128" s="349"/>
    </row>
    <row r="129" s="1" customFormat="1" ht="15" customHeight="1">
      <c r="B129" s="346"/>
      <c r="C129" s="301" t="s">
        <v>893</v>
      </c>
      <c r="D129" s="301"/>
      <c r="E129" s="301"/>
      <c r="F129" s="324" t="s">
        <v>888</v>
      </c>
      <c r="G129" s="301"/>
      <c r="H129" s="301" t="s">
        <v>894</v>
      </c>
      <c r="I129" s="301" t="s">
        <v>884</v>
      </c>
      <c r="J129" s="301">
        <v>15</v>
      </c>
      <c r="K129" s="349"/>
    </row>
    <row r="130" s="1" customFormat="1" ht="15" customHeight="1">
      <c r="B130" s="346"/>
      <c r="C130" s="327" t="s">
        <v>895</v>
      </c>
      <c r="D130" s="327"/>
      <c r="E130" s="327"/>
      <c r="F130" s="328" t="s">
        <v>888</v>
      </c>
      <c r="G130" s="327"/>
      <c r="H130" s="327" t="s">
        <v>896</v>
      </c>
      <c r="I130" s="327" t="s">
        <v>884</v>
      </c>
      <c r="J130" s="327">
        <v>15</v>
      </c>
      <c r="K130" s="349"/>
    </row>
    <row r="131" s="1" customFormat="1" ht="15" customHeight="1">
      <c r="B131" s="346"/>
      <c r="C131" s="327" t="s">
        <v>897</v>
      </c>
      <c r="D131" s="327"/>
      <c r="E131" s="327"/>
      <c r="F131" s="328" t="s">
        <v>888</v>
      </c>
      <c r="G131" s="327"/>
      <c r="H131" s="327" t="s">
        <v>898</v>
      </c>
      <c r="I131" s="327" t="s">
        <v>884</v>
      </c>
      <c r="J131" s="327">
        <v>20</v>
      </c>
      <c r="K131" s="349"/>
    </row>
    <row r="132" s="1" customFormat="1" ht="15" customHeight="1">
      <c r="B132" s="346"/>
      <c r="C132" s="327" t="s">
        <v>899</v>
      </c>
      <c r="D132" s="327"/>
      <c r="E132" s="327"/>
      <c r="F132" s="328" t="s">
        <v>888</v>
      </c>
      <c r="G132" s="327"/>
      <c r="H132" s="327" t="s">
        <v>900</v>
      </c>
      <c r="I132" s="327" t="s">
        <v>884</v>
      </c>
      <c r="J132" s="327">
        <v>20</v>
      </c>
      <c r="K132" s="349"/>
    </row>
    <row r="133" s="1" customFormat="1" ht="15" customHeight="1">
      <c r="B133" s="346"/>
      <c r="C133" s="301" t="s">
        <v>887</v>
      </c>
      <c r="D133" s="301"/>
      <c r="E133" s="301"/>
      <c r="F133" s="324" t="s">
        <v>888</v>
      </c>
      <c r="G133" s="301"/>
      <c r="H133" s="301" t="s">
        <v>922</v>
      </c>
      <c r="I133" s="301" t="s">
        <v>884</v>
      </c>
      <c r="J133" s="301">
        <v>50</v>
      </c>
      <c r="K133" s="349"/>
    </row>
    <row r="134" s="1" customFormat="1" ht="15" customHeight="1">
      <c r="B134" s="346"/>
      <c r="C134" s="301" t="s">
        <v>901</v>
      </c>
      <c r="D134" s="301"/>
      <c r="E134" s="301"/>
      <c r="F134" s="324" t="s">
        <v>888</v>
      </c>
      <c r="G134" s="301"/>
      <c r="H134" s="301" t="s">
        <v>922</v>
      </c>
      <c r="I134" s="301" t="s">
        <v>884</v>
      </c>
      <c r="J134" s="301">
        <v>50</v>
      </c>
      <c r="K134" s="349"/>
    </row>
    <row r="135" s="1" customFormat="1" ht="15" customHeight="1">
      <c r="B135" s="346"/>
      <c r="C135" s="301" t="s">
        <v>907</v>
      </c>
      <c r="D135" s="301"/>
      <c r="E135" s="301"/>
      <c r="F135" s="324" t="s">
        <v>888</v>
      </c>
      <c r="G135" s="301"/>
      <c r="H135" s="301" t="s">
        <v>922</v>
      </c>
      <c r="I135" s="301" t="s">
        <v>884</v>
      </c>
      <c r="J135" s="301">
        <v>50</v>
      </c>
      <c r="K135" s="349"/>
    </row>
    <row r="136" s="1" customFormat="1" ht="15" customHeight="1">
      <c r="B136" s="346"/>
      <c r="C136" s="301" t="s">
        <v>909</v>
      </c>
      <c r="D136" s="301"/>
      <c r="E136" s="301"/>
      <c r="F136" s="324" t="s">
        <v>888</v>
      </c>
      <c r="G136" s="301"/>
      <c r="H136" s="301" t="s">
        <v>922</v>
      </c>
      <c r="I136" s="301" t="s">
        <v>884</v>
      </c>
      <c r="J136" s="301">
        <v>50</v>
      </c>
      <c r="K136" s="349"/>
    </row>
    <row r="137" s="1" customFormat="1" ht="15" customHeight="1">
      <c r="B137" s="346"/>
      <c r="C137" s="301" t="s">
        <v>910</v>
      </c>
      <c r="D137" s="301"/>
      <c r="E137" s="301"/>
      <c r="F137" s="324" t="s">
        <v>888</v>
      </c>
      <c r="G137" s="301"/>
      <c r="H137" s="301" t="s">
        <v>935</v>
      </c>
      <c r="I137" s="301" t="s">
        <v>884</v>
      </c>
      <c r="J137" s="301">
        <v>255</v>
      </c>
      <c r="K137" s="349"/>
    </row>
    <row r="138" s="1" customFormat="1" ht="15" customHeight="1">
      <c r="B138" s="346"/>
      <c r="C138" s="301" t="s">
        <v>912</v>
      </c>
      <c r="D138" s="301"/>
      <c r="E138" s="301"/>
      <c r="F138" s="324" t="s">
        <v>882</v>
      </c>
      <c r="G138" s="301"/>
      <c r="H138" s="301" t="s">
        <v>936</v>
      </c>
      <c r="I138" s="301" t="s">
        <v>914</v>
      </c>
      <c r="J138" s="301"/>
      <c r="K138" s="349"/>
    </row>
    <row r="139" s="1" customFormat="1" ht="15" customHeight="1">
      <c r="B139" s="346"/>
      <c r="C139" s="301" t="s">
        <v>915</v>
      </c>
      <c r="D139" s="301"/>
      <c r="E139" s="301"/>
      <c r="F139" s="324" t="s">
        <v>882</v>
      </c>
      <c r="G139" s="301"/>
      <c r="H139" s="301" t="s">
        <v>937</v>
      </c>
      <c r="I139" s="301" t="s">
        <v>917</v>
      </c>
      <c r="J139" s="301"/>
      <c r="K139" s="349"/>
    </row>
    <row r="140" s="1" customFormat="1" ht="15" customHeight="1">
      <c r="B140" s="346"/>
      <c r="C140" s="301" t="s">
        <v>918</v>
      </c>
      <c r="D140" s="301"/>
      <c r="E140" s="301"/>
      <c r="F140" s="324" t="s">
        <v>882</v>
      </c>
      <c r="G140" s="301"/>
      <c r="H140" s="301" t="s">
        <v>918</v>
      </c>
      <c r="I140" s="301" t="s">
        <v>917</v>
      </c>
      <c r="J140" s="301"/>
      <c r="K140" s="349"/>
    </row>
    <row r="141" s="1" customFormat="1" ht="15" customHeight="1">
      <c r="B141" s="346"/>
      <c r="C141" s="301" t="s">
        <v>38</v>
      </c>
      <c r="D141" s="301"/>
      <c r="E141" s="301"/>
      <c r="F141" s="324" t="s">
        <v>882</v>
      </c>
      <c r="G141" s="301"/>
      <c r="H141" s="301" t="s">
        <v>938</v>
      </c>
      <c r="I141" s="301" t="s">
        <v>917</v>
      </c>
      <c r="J141" s="301"/>
      <c r="K141" s="349"/>
    </row>
    <row r="142" s="1" customFormat="1" ht="15" customHeight="1">
      <c r="B142" s="346"/>
      <c r="C142" s="301" t="s">
        <v>939</v>
      </c>
      <c r="D142" s="301"/>
      <c r="E142" s="301"/>
      <c r="F142" s="324" t="s">
        <v>882</v>
      </c>
      <c r="G142" s="301"/>
      <c r="H142" s="301" t="s">
        <v>940</v>
      </c>
      <c r="I142" s="301" t="s">
        <v>917</v>
      </c>
      <c r="J142" s="301"/>
      <c r="K142" s="349"/>
    </row>
    <row r="143" s="1" customFormat="1" ht="15" customHeight="1">
      <c r="B143" s="350"/>
      <c r="C143" s="351"/>
      <c r="D143" s="351"/>
      <c r="E143" s="351"/>
      <c r="F143" s="351"/>
      <c r="G143" s="351"/>
      <c r="H143" s="351"/>
      <c r="I143" s="351"/>
      <c r="J143" s="351"/>
      <c r="K143" s="352"/>
    </row>
    <row r="144" s="1" customFormat="1" ht="18.75" customHeight="1">
      <c r="B144" s="337"/>
      <c r="C144" s="337"/>
      <c r="D144" s="337"/>
      <c r="E144" s="337"/>
      <c r="F144" s="338"/>
      <c r="G144" s="337"/>
      <c r="H144" s="337"/>
      <c r="I144" s="337"/>
      <c r="J144" s="337"/>
      <c r="K144" s="337"/>
    </row>
    <row r="145" s="1" customFormat="1" ht="18.75" customHeight="1">
      <c r="B145" s="309"/>
      <c r="C145" s="309"/>
      <c r="D145" s="309"/>
      <c r="E145" s="309"/>
      <c r="F145" s="309"/>
      <c r="G145" s="309"/>
      <c r="H145" s="309"/>
      <c r="I145" s="309"/>
      <c r="J145" s="309"/>
      <c r="K145" s="309"/>
    </row>
    <row r="146" s="1" customFormat="1" ht="7.5" customHeight="1">
      <c r="B146" s="310"/>
      <c r="C146" s="311"/>
      <c r="D146" s="311"/>
      <c r="E146" s="311"/>
      <c r="F146" s="311"/>
      <c r="G146" s="311"/>
      <c r="H146" s="311"/>
      <c r="I146" s="311"/>
      <c r="J146" s="311"/>
      <c r="K146" s="312"/>
    </row>
    <row r="147" s="1" customFormat="1" ht="45" customHeight="1">
      <c r="B147" s="313"/>
      <c r="C147" s="314" t="s">
        <v>941</v>
      </c>
      <c r="D147" s="314"/>
      <c r="E147" s="314"/>
      <c r="F147" s="314"/>
      <c r="G147" s="314"/>
      <c r="H147" s="314"/>
      <c r="I147" s="314"/>
      <c r="J147" s="314"/>
      <c r="K147" s="315"/>
    </row>
    <row r="148" s="1" customFormat="1" ht="17.25" customHeight="1">
      <c r="B148" s="313"/>
      <c r="C148" s="316" t="s">
        <v>876</v>
      </c>
      <c r="D148" s="316"/>
      <c r="E148" s="316"/>
      <c r="F148" s="316" t="s">
        <v>877</v>
      </c>
      <c r="G148" s="317"/>
      <c r="H148" s="316" t="s">
        <v>54</v>
      </c>
      <c r="I148" s="316" t="s">
        <v>57</v>
      </c>
      <c r="J148" s="316" t="s">
        <v>878</v>
      </c>
      <c r="K148" s="315"/>
    </row>
    <row r="149" s="1" customFormat="1" ht="17.25" customHeight="1">
      <c r="B149" s="313"/>
      <c r="C149" s="318" t="s">
        <v>879</v>
      </c>
      <c r="D149" s="318"/>
      <c r="E149" s="318"/>
      <c r="F149" s="319" t="s">
        <v>880</v>
      </c>
      <c r="G149" s="320"/>
      <c r="H149" s="318"/>
      <c r="I149" s="318"/>
      <c r="J149" s="318" t="s">
        <v>881</v>
      </c>
      <c r="K149" s="315"/>
    </row>
    <row r="150" s="1" customFormat="1" ht="5.25" customHeight="1">
      <c r="B150" s="326"/>
      <c r="C150" s="321"/>
      <c r="D150" s="321"/>
      <c r="E150" s="321"/>
      <c r="F150" s="321"/>
      <c r="G150" s="322"/>
      <c r="H150" s="321"/>
      <c r="I150" s="321"/>
      <c r="J150" s="321"/>
      <c r="K150" s="349"/>
    </row>
    <row r="151" s="1" customFormat="1" ht="15" customHeight="1">
      <c r="B151" s="326"/>
      <c r="C151" s="353" t="s">
        <v>885</v>
      </c>
      <c r="D151" s="301"/>
      <c r="E151" s="301"/>
      <c r="F151" s="354" t="s">
        <v>882</v>
      </c>
      <c r="G151" s="301"/>
      <c r="H151" s="353" t="s">
        <v>922</v>
      </c>
      <c r="I151" s="353" t="s">
        <v>884</v>
      </c>
      <c r="J151" s="353">
        <v>120</v>
      </c>
      <c r="K151" s="349"/>
    </row>
    <row r="152" s="1" customFormat="1" ht="15" customHeight="1">
      <c r="B152" s="326"/>
      <c r="C152" s="353" t="s">
        <v>931</v>
      </c>
      <c r="D152" s="301"/>
      <c r="E152" s="301"/>
      <c r="F152" s="354" t="s">
        <v>882</v>
      </c>
      <c r="G152" s="301"/>
      <c r="H152" s="353" t="s">
        <v>942</v>
      </c>
      <c r="I152" s="353" t="s">
        <v>884</v>
      </c>
      <c r="J152" s="353" t="s">
        <v>933</v>
      </c>
      <c r="K152" s="349"/>
    </row>
    <row r="153" s="1" customFormat="1" ht="15" customHeight="1">
      <c r="B153" s="326"/>
      <c r="C153" s="353" t="s">
        <v>830</v>
      </c>
      <c r="D153" s="301"/>
      <c r="E153" s="301"/>
      <c r="F153" s="354" t="s">
        <v>882</v>
      </c>
      <c r="G153" s="301"/>
      <c r="H153" s="353" t="s">
        <v>943</v>
      </c>
      <c r="I153" s="353" t="s">
        <v>884</v>
      </c>
      <c r="J153" s="353" t="s">
        <v>933</v>
      </c>
      <c r="K153" s="349"/>
    </row>
    <row r="154" s="1" customFormat="1" ht="15" customHeight="1">
      <c r="B154" s="326"/>
      <c r="C154" s="353" t="s">
        <v>887</v>
      </c>
      <c r="D154" s="301"/>
      <c r="E154" s="301"/>
      <c r="F154" s="354" t="s">
        <v>888</v>
      </c>
      <c r="G154" s="301"/>
      <c r="H154" s="353" t="s">
        <v>922</v>
      </c>
      <c r="I154" s="353" t="s">
        <v>884</v>
      </c>
      <c r="J154" s="353">
        <v>50</v>
      </c>
      <c r="K154" s="349"/>
    </row>
    <row r="155" s="1" customFormat="1" ht="15" customHeight="1">
      <c r="B155" s="326"/>
      <c r="C155" s="353" t="s">
        <v>890</v>
      </c>
      <c r="D155" s="301"/>
      <c r="E155" s="301"/>
      <c r="F155" s="354" t="s">
        <v>882</v>
      </c>
      <c r="G155" s="301"/>
      <c r="H155" s="353" t="s">
        <v>922</v>
      </c>
      <c r="I155" s="353" t="s">
        <v>892</v>
      </c>
      <c r="J155" s="353"/>
      <c r="K155" s="349"/>
    </row>
    <row r="156" s="1" customFormat="1" ht="15" customHeight="1">
      <c r="B156" s="326"/>
      <c r="C156" s="353" t="s">
        <v>901</v>
      </c>
      <c r="D156" s="301"/>
      <c r="E156" s="301"/>
      <c r="F156" s="354" t="s">
        <v>888</v>
      </c>
      <c r="G156" s="301"/>
      <c r="H156" s="353" t="s">
        <v>922</v>
      </c>
      <c r="I156" s="353" t="s">
        <v>884</v>
      </c>
      <c r="J156" s="353">
        <v>50</v>
      </c>
      <c r="K156" s="349"/>
    </row>
    <row r="157" s="1" customFormat="1" ht="15" customHeight="1">
      <c r="B157" s="326"/>
      <c r="C157" s="353" t="s">
        <v>909</v>
      </c>
      <c r="D157" s="301"/>
      <c r="E157" s="301"/>
      <c r="F157" s="354" t="s">
        <v>888</v>
      </c>
      <c r="G157" s="301"/>
      <c r="H157" s="353" t="s">
        <v>922</v>
      </c>
      <c r="I157" s="353" t="s">
        <v>884</v>
      </c>
      <c r="J157" s="353">
        <v>50</v>
      </c>
      <c r="K157" s="349"/>
    </row>
    <row r="158" s="1" customFormat="1" ht="15" customHeight="1">
      <c r="B158" s="326"/>
      <c r="C158" s="353" t="s">
        <v>907</v>
      </c>
      <c r="D158" s="301"/>
      <c r="E158" s="301"/>
      <c r="F158" s="354" t="s">
        <v>888</v>
      </c>
      <c r="G158" s="301"/>
      <c r="H158" s="353" t="s">
        <v>922</v>
      </c>
      <c r="I158" s="353" t="s">
        <v>884</v>
      </c>
      <c r="J158" s="353">
        <v>50</v>
      </c>
      <c r="K158" s="349"/>
    </row>
    <row r="159" s="1" customFormat="1" ht="15" customHeight="1">
      <c r="B159" s="326"/>
      <c r="C159" s="353" t="s">
        <v>102</v>
      </c>
      <c r="D159" s="301"/>
      <c r="E159" s="301"/>
      <c r="F159" s="354" t="s">
        <v>882</v>
      </c>
      <c r="G159" s="301"/>
      <c r="H159" s="353" t="s">
        <v>944</v>
      </c>
      <c r="I159" s="353" t="s">
        <v>884</v>
      </c>
      <c r="J159" s="353" t="s">
        <v>945</v>
      </c>
      <c r="K159" s="349"/>
    </row>
    <row r="160" s="1" customFormat="1" ht="15" customHeight="1">
      <c r="B160" s="326"/>
      <c r="C160" s="353" t="s">
        <v>946</v>
      </c>
      <c r="D160" s="301"/>
      <c r="E160" s="301"/>
      <c r="F160" s="354" t="s">
        <v>882</v>
      </c>
      <c r="G160" s="301"/>
      <c r="H160" s="353" t="s">
        <v>947</v>
      </c>
      <c r="I160" s="353" t="s">
        <v>917</v>
      </c>
      <c r="J160" s="353"/>
      <c r="K160" s="349"/>
    </row>
    <row r="161" s="1" customFormat="1" ht="15" customHeight="1">
      <c r="B161" s="355"/>
      <c r="C161" s="335"/>
      <c r="D161" s="335"/>
      <c r="E161" s="335"/>
      <c r="F161" s="335"/>
      <c r="G161" s="335"/>
      <c r="H161" s="335"/>
      <c r="I161" s="335"/>
      <c r="J161" s="335"/>
      <c r="K161" s="356"/>
    </row>
    <row r="162" s="1" customFormat="1" ht="18.75" customHeight="1">
      <c r="B162" s="337"/>
      <c r="C162" s="347"/>
      <c r="D162" s="347"/>
      <c r="E162" s="347"/>
      <c r="F162" s="357"/>
      <c r="G162" s="347"/>
      <c r="H162" s="347"/>
      <c r="I162" s="347"/>
      <c r="J162" s="347"/>
      <c r="K162" s="337"/>
    </row>
    <row r="163" s="1" customFormat="1" ht="18.75" customHeight="1">
      <c r="B163" s="309"/>
      <c r="C163" s="309"/>
      <c r="D163" s="309"/>
      <c r="E163" s="309"/>
      <c r="F163" s="309"/>
      <c r="G163" s="309"/>
      <c r="H163" s="309"/>
      <c r="I163" s="309"/>
      <c r="J163" s="309"/>
      <c r="K163" s="309"/>
    </row>
    <row r="164" s="1" customFormat="1" ht="7.5" customHeight="1">
      <c r="B164" s="288"/>
      <c r="C164" s="289"/>
      <c r="D164" s="289"/>
      <c r="E164" s="289"/>
      <c r="F164" s="289"/>
      <c r="G164" s="289"/>
      <c r="H164" s="289"/>
      <c r="I164" s="289"/>
      <c r="J164" s="289"/>
      <c r="K164" s="290"/>
    </row>
    <row r="165" s="1" customFormat="1" ht="45" customHeight="1">
      <c r="B165" s="291"/>
      <c r="C165" s="292" t="s">
        <v>948</v>
      </c>
      <c r="D165" s="292"/>
      <c r="E165" s="292"/>
      <c r="F165" s="292"/>
      <c r="G165" s="292"/>
      <c r="H165" s="292"/>
      <c r="I165" s="292"/>
      <c r="J165" s="292"/>
      <c r="K165" s="293"/>
    </row>
    <row r="166" s="1" customFormat="1" ht="17.25" customHeight="1">
      <c r="B166" s="291"/>
      <c r="C166" s="316" t="s">
        <v>876</v>
      </c>
      <c r="D166" s="316"/>
      <c r="E166" s="316"/>
      <c r="F166" s="316" t="s">
        <v>877</v>
      </c>
      <c r="G166" s="358"/>
      <c r="H166" s="359" t="s">
        <v>54</v>
      </c>
      <c r="I166" s="359" t="s">
        <v>57</v>
      </c>
      <c r="J166" s="316" t="s">
        <v>878</v>
      </c>
      <c r="K166" s="293"/>
    </row>
    <row r="167" s="1" customFormat="1" ht="17.25" customHeight="1">
      <c r="B167" s="294"/>
      <c r="C167" s="318" t="s">
        <v>879</v>
      </c>
      <c r="D167" s="318"/>
      <c r="E167" s="318"/>
      <c r="F167" s="319" t="s">
        <v>880</v>
      </c>
      <c r="G167" s="360"/>
      <c r="H167" s="361"/>
      <c r="I167" s="361"/>
      <c r="J167" s="318" t="s">
        <v>881</v>
      </c>
      <c r="K167" s="296"/>
    </row>
    <row r="168" s="1" customFormat="1" ht="5.25" customHeight="1">
      <c r="B168" s="326"/>
      <c r="C168" s="321"/>
      <c r="D168" s="321"/>
      <c r="E168" s="321"/>
      <c r="F168" s="321"/>
      <c r="G168" s="322"/>
      <c r="H168" s="321"/>
      <c r="I168" s="321"/>
      <c r="J168" s="321"/>
      <c r="K168" s="349"/>
    </row>
    <row r="169" s="1" customFormat="1" ht="15" customHeight="1">
      <c r="B169" s="326"/>
      <c r="C169" s="301" t="s">
        <v>885</v>
      </c>
      <c r="D169" s="301"/>
      <c r="E169" s="301"/>
      <c r="F169" s="324" t="s">
        <v>882</v>
      </c>
      <c r="G169" s="301"/>
      <c r="H169" s="301" t="s">
        <v>922</v>
      </c>
      <c r="I169" s="301" t="s">
        <v>884</v>
      </c>
      <c r="J169" s="301">
        <v>120</v>
      </c>
      <c r="K169" s="349"/>
    </row>
    <row r="170" s="1" customFormat="1" ht="15" customHeight="1">
      <c r="B170" s="326"/>
      <c r="C170" s="301" t="s">
        <v>931</v>
      </c>
      <c r="D170" s="301"/>
      <c r="E170" s="301"/>
      <c r="F170" s="324" t="s">
        <v>882</v>
      </c>
      <c r="G170" s="301"/>
      <c r="H170" s="301" t="s">
        <v>932</v>
      </c>
      <c r="I170" s="301" t="s">
        <v>884</v>
      </c>
      <c r="J170" s="301" t="s">
        <v>933</v>
      </c>
      <c r="K170" s="349"/>
    </row>
    <row r="171" s="1" customFormat="1" ht="15" customHeight="1">
      <c r="B171" s="326"/>
      <c r="C171" s="301" t="s">
        <v>830</v>
      </c>
      <c r="D171" s="301"/>
      <c r="E171" s="301"/>
      <c r="F171" s="324" t="s">
        <v>882</v>
      </c>
      <c r="G171" s="301"/>
      <c r="H171" s="301" t="s">
        <v>949</v>
      </c>
      <c r="I171" s="301" t="s">
        <v>884</v>
      </c>
      <c r="J171" s="301" t="s">
        <v>933</v>
      </c>
      <c r="K171" s="349"/>
    </row>
    <row r="172" s="1" customFormat="1" ht="15" customHeight="1">
      <c r="B172" s="326"/>
      <c r="C172" s="301" t="s">
        <v>887</v>
      </c>
      <c r="D172" s="301"/>
      <c r="E172" s="301"/>
      <c r="F172" s="324" t="s">
        <v>888</v>
      </c>
      <c r="G172" s="301"/>
      <c r="H172" s="301" t="s">
        <v>949</v>
      </c>
      <c r="I172" s="301" t="s">
        <v>884</v>
      </c>
      <c r="J172" s="301">
        <v>50</v>
      </c>
      <c r="K172" s="349"/>
    </row>
    <row r="173" s="1" customFormat="1" ht="15" customHeight="1">
      <c r="B173" s="326"/>
      <c r="C173" s="301" t="s">
        <v>890</v>
      </c>
      <c r="D173" s="301"/>
      <c r="E173" s="301"/>
      <c r="F173" s="324" t="s">
        <v>882</v>
      </c>
      <c r="G173" s="301"/>
      <c r="H173" s="301" t="s">
        <v>949</v>
      </c>
      <c r="I173" s="301" t="s">
        <v>892</v>
      </c>
      <c r="J173" s="301"/>
      <c r="K173" s="349"/>
    </row>
    <row r="174" s="1" customFormat="1" ht="15" customHeight="1">
      <c r="B174" s="326"/>
      <c r="C174" s="301" t="s">
        <v>901</v>
      </c>
      <c r="D174" s="301"/>
      <c r="E174" s="301"/>
      <c r="F174" s="324" t="s">
        <v>888</v>
      </c>
      <c r="G174" s="301"/>
      <c r="H174" s="301" t="s">
        <v>949</v>
      </c>
      <c r="I174" s="301" t="s">
        <v>884</v>
      </c>
      <c r="J174" s="301">
        <v>50</v>
      </c>
      <c r="K174" s="349"/>
    </row>
    <row r="175" s="1" customFormat="1" ht="15" customHeight="1">
      <c r="B175" s="326"/>
      <c r="C175" s="301" t="s">
        <v>909</v>
      </c>
      <c r="D175" s="301"/>
      <c r="E175" s="301"/>
      <c r="F175" s="324" t="s">
        <v>888</v>
      </c>
      <c r="G175" s="301"/>
      <c r="H175" s="301" t="s">
        <v>949</v>
      </c>
      <c r="I175" s="301" t="s">
        <v>884</v>
      </c>
      <c r="J175" s="301">
        <v>50</v>
      </c>
      <c r="K175" s="349"/>
    </row>
    <row r="176" s="1" customFormat="1" ht="15" customHeight="1">
      <c r="B176" s="326"/>
      <c r="C176" s="301" t="s">
        <v>907</v>
      </c>
      <c r="D176" s="301"/>
      <c r="E176" s="301"/>
      <c r="F176" s="324" t="s">
        <v>888</v>
      </c>
      <c r="G176" s="301"/>
      <c r="H176" s="301" t="s">
        <v>949</v>
      </c>
      <c r="I176" s="301" t="s">
        <v>884</v>
      </c>
      <c r="J176" s="301">
        <v>50</v>
      </c>
      <c r="K176" s="349"/>
    </row>
    <row r="177" s="1" customFormat="1" ht="15" customHeight="1">
      <c r="B177" s="326"/>
      <c r="C177" s="301" t="s">
        <v>127</v>
      </c>
      <c r="D177" s="301"/>
      <c r="E177" s="301"/>
      <c r="F177" s="324" t="s">
        <v>882</v>
      </c>
      <c r="G177" s="301"/>
      <c r="H177" s="301" t="s">
        <v>950</v>
      </c>
      <c r="I177" s="301" t="s">
        <v>951</v>
      </c>
      <c r="J177" s="301"/>
      <c r="K177" s="349"/>
    </row>
    <row r="178" s="1" customFormat="1" ht="15" customHeight="1">
      <c r="B178" s="326"/>
      <c r="C178" s="301" t="s">
        <v>57</v>
      </c>
      <c r="D178" s="301"/>
      <c r="E178" s="301"/>
      <c r="F178" s="324" t="s">
        <v>882</v>
      </c>
      <c r="G178" s="301"/>
      <c r="H178" s="301" t="s">
        <v>952</v>
      </c>
      <c r="I178" s="301" t="s">
        <v>953</v>
      </c>
      <c r="J178" s="301">
        <v>1</v>
      </c>
      <c r="K178" s="349"/>
    </row>
    <row r="179" s="1" customFormat="1" ht="15" customHeight="1">
      <c r="B179" s="326"/>
      <c r="C179" s="301" t="s">
        <v>53</v>
      </c>
      <c r="D179" s="301"/>
      <c r="E179" s="301"/>
      <c r="F179" s="324" t="s">
        <v>882</v>
      </c>
      <c r="G179" s="301"/>
      <c r="H179" s="301" t="s">
        <v>954</v>
      </c>
      <c r="I179" s="301" t="s">
        <v>884</v>
      </c>
      <c r="J179" s="301">
        <v>20</v>
      </c>
      <c r="K179" s="349"/>
    </row>
    <row r="180" s="1" customFormat="1" ht="15" customHeight="1">
      <c r="B180" s="326"/>
      <c r="C180" s="301" t="s">
        <v>54</v>
      </c>
      <c r="D180" s="301"/>
      <c r="E180" s="301"/>
      <c r="F180" s="324" t="s">
        <v>882</v>
      </c>
      <c r="G180" s="301"/>
      <c r="H180" s="301" t="s">
        <v>955</v>
      </c>
      <c r="I180" s="301" t="s">
        <v>884</v>
      </c>
      <c r="J180" s="301">
        <v>255</v>
      </c>
      <c r="K180" s="349"/>
    </row>
    <row r="181" s="1" customFormat="1" ht="15" customHeight="1">
      <c r="B181" s="326"/>
      <c r="C181" s="301" t="s">
        <v>128</v>
      </c>
      <c r="D181" s="301"/>
      <c r="E181" s="301"/>
      <c r="F181" s="324" t="s">
        <v>882</v>
      </c>
      <c r="G181" s="301"/>
      <c r="H181" s="301" t="s">
        <v>846</v>
      </c>
      <c r="I181" s="301" t="s">
        <v>884</v>
      </c>
      <c r="J181" s="301">
        <v>10</v>
      </c>
      <c r="K181" s="349"/>
    </row>
    <row r="182" s="1" customFormat="1" ht="15" customHeight="1">
      <c r="B182" s="326"/>
      <c r="C182" s="301" t="s">
        <v>129</v>
      </c>
      <c r="D182" s="301"/>
      <c r="E182" s="301"/>
      <c r="F182" s="324" t="s">
        <v>882</v>
      </c>
      <c r="G182" s="301"/>
      <c r="H182" s="301" t="s">
        <v>956</v>
      </c>
      <c r="I182" s="301" t="s">
        <v>917</v>
      </c>
      <c r="J182" s="301"/>
      <c r="K182" s="349"/>
    </row>
    <row r="183" s="1" customFormat="1" ht="15" customHeight="1">
      <c r="B183" s="326"/>
      <c r="C183" s="301" t="s">
        <v>957</v>
      </c>
      <c r="D183" s="301"/>
      <c r="E183" s="301"/>
      <c r="F183" s="324" t="s">
        <v>882</v>
      </c>
      <c r="G183" s="301"/>
      <c r="H183" s="301" t="s">
        <v>958</v>
      </c>
      <c r="I183" s="301" t="s">
        <v>917</v>
      </c>
      <c r="J183" s="301"/>
      <c r="K183" s="349"/>
    </row>
    <row r="184" s="1" customFormat="1" ht="15" customHeight="1">
      <c r="B184" s="326"/>
      <c r="C184" s="301" t="s">
        <v>946</v>
      </c>
      <c r="D184" s="301"/>
      <c r="E184" s="301"/>
      <c r="F184" s="324" t="s">
        <v>882</v>
      </c>
      <c r="G184" s="301"/>
      <c r="H184" s="301" t="s">
        <v>959</v>
      </c>
      <c r="I184" s="301" t="s">
        <v>917</v>
      </c>
      <c r="J184" s="301"/>
      <c r="K184" s="349"/>
    </row>
    <row r="185" s="1" customFormat="1" ht="15" customHeight="1">
      <c r="B185" s="326"/>
      <c r="C185" s="301" t="s">
        <v>131</v>
      </c>
      <c r="D185" s="301"/>
      <c r="E185" s="301"/>
      <c r="F185" s="324" t="s">
        <v>888</v>
      </c>
      <c r="G185" s="301"/>
      <c r="H185" s="301" t="s">
        <v>960</v>
      </c>
      <c r="I185" s="301" t="s">
        <v>884</v>
      </c>
      <c r="J185" s="301">
        <v>50</v>
      </c>
      <c r="K185" s="349"/>
    </row>
    <row r="186" s="1" customFormat="1" ht="15" customHeight="1">
      <c r="B186" s="326"/>
      <c r="C186" s="301" t="s">
        <v>961</v>
      </c>
      <c r="D186" s="301"/>
      <c r="E186" s="301"/>
      <c r="F186" s="324" t="s">
        <v>888</v>
      </c>
      <c r="G186" s="301"/>
      <c r="H186" s="301" t="s">
        <v>962</v>
      </c>
      <c r="I186" s="301" t="s">
        <v>963</v>
      </c>
      <c r="J186" s="301"/>
      <c r="K186" s="349"/>
    </row>
    <row r="187" s="1" customFormat="1" ht="15" customHeight="1">
      <c r="B187" s="326"/>
      <c r="C187" s="301" t="s">
        <v>964</v>
      </c>
      <c r="D187" s="301"/>
      <c r="E187" s="301"/>
      <c r="F187" s="324" t="s">
        <v>888</v>
      </c>
      <c r="G187" s="301"/>
      <c r="H187" s="301" t="s">
        <v>965</v>
      </c>
      <c r="I187" s="301" t="s">
        <v>963</v>
      </c>
      <c r="J187" s="301"/>
      <c r="K187" s="349"/>
    </row>
    <row r="188" s="1" customFormat="1" ht="15" customHeight="1">
      <c r="B188" s="326"/>
      <c r="C188" s="301" t="s">
        <v>966</v>
      </c>
      <c r="D188" s="301"/>
      <c r="E188" s="301"/>
      <c r="F188" s="324" t="s">
        <v>888</v>
      </c>
      <c r="G188" s="301"/>
      <c r="H188" s="301" t="s">
        <v>967</v>
      </c>
      <c r="I188" s="301" t="s">
        <v>963</v>
      </c>
      <c r="J188" s="301"/>
      <c r="K188" s="349"/>
    </row>
    <row r="189" s="1" customFormat="1" ht="15" customHeight="1">
      <c r="B189" s="326"/>
      <c r="C189" s="362" t="s">
        <v>968</v>
      </c>
      <c r="D189" s="301"/>
      <c r="E189" s="301"/>
      <c r="F189" s="324" t="s">
        <v>888</v>
      </c>
      <c r="G189" s="301"/>
      <c r="H189" s="301" t="s">
        <v>969</v>
      </c>
      <c r="I189" s="301" t="s">
        <v>970</v>
      </c>
      <c r="J189" s="363" t="s">
        <v>971</v>
      </c>
      <c r="K189" s="349"/>
    </row>
    <row r="190" s="18" customFormat="1" ht="15" customHeight="1">
      <c r="B190" s="364"/>
      <c r="C190" s="365" t="s">
        <v>972</v>
      </c>
      <c r="D190" s="366"/>
      <c r="E190" s="366"/>
      <c r="F190" s="367" t="s">
        <v>888</v>
      </c>
      <c r="G190" s="366"/>
      <c r="H190" s="366" t="s">
        <v>973</v>
      </c>
      <c r="I190" s="366" t="s">
        <v>970</v>
      </c>
      <c r="J190" s="368" t="s">
        <v>971</v>
      </c>
      <c r="K190" s="369"/>
    </row>
    <row r="191" s="1" customFormat="1" ht="15" customHeight="1">
      <c r="B191" s="326"/>
      <c r="C191" s="362" t="s">
        <v>42</v>
      </c>
      <c r="D191" s="301"/>
      <c r="E191" s="301"/>
      <c r="F191" s="324" t="s">
        <v>882</v>
      </c>
      <c r="G191" s="301"/>
      <c r="H191" s="298" t="s">
        <v>974</v>
      </c>
      <c r="I191" s="301" t="s">
        <v>975</v>
      </c>
      <c r="J191" s="301"/>
      <c r="K191" s="349"/>
    </row>
    <row r="192" s="1" customFormat="1" ht="15" customHeight="1">
      <c r="B192" s="326"/>
      <c r="C192" s="362" t="s">
        <v>976</v>
      </c>
      <c r="D192" s="301"/>
      <c r="E192" s="301"/>
      <c r="F192" s="324" t="s">
        <v>882</v>
      </c>
      <c r="G192" s="301"/>
      <c r="H192" s="301" t="s">
        <v>977</v>
      </c>
      <c r="I192" s="301" t="s">
        <v>917</v>
      </c>
      <c r="J192" s="301"/>
      <c r="K192" s="349"/>
    </row>
    <row r="193" s="1" customFormat="1" ht="15" customHeight="1">
      <c r="B193" s="326"/>
      <c r="C193" s="362" t="s">
        <v>978</v>
      </c>
      <c r="D193" s="301"/>
      <c r="E193" s="301"/>
      <c r="F193" s="324" t="s">
        <v>882</v>
      </c>
      <c r="G193" s="301"/>
      <c r="H193" s="301" t="s">
        <v>979</v>
      </c>
      <c r="I193" s="301" t="s">
        <v>917</v>
      </c>
      <c r="J193" s="301"/>
      <c r="K193" s="349"/>
    </row>
    <row r="194" s="1" customFormat="1" ht="15" customHeight="1">
      <c r="B194" s="326"/>
      <c r="C194" s="362" t="s">
        <v>980</v>
      </c>
      <c r="D194" s="301"/>
      <c r="E194" s="301"/>
      <c r="F194" s="324" t="s">
        <v>888</v>
      </c>
      <c r="G194" s="301"/>
      <c r="H194" s="301" t="s">
        <v>981</v>
      </c>
      <c r="I194" s="301" t="s">
        <v>917</v>
      </c>
      <c r="J194" s="301"/>
      <c r="K194" s="349"/>
    </row>
    <row r="195" s="1" customFormat="1" ht="15" customHeight="1">
      <c r="B195" s="355"/>
      <c r="C195" s="370"/>
      <c r="D195" s="335"/>
      <c r="E195" s="335"/>
      <c r="F195" s="335"/>
      <c r="G195" s="335"/>
      <c r="H195" s="335"/>
      <c r="I195" s="335"/>
      <c r="J195" s="335"/>
      <c r="K195" s="356"/>
    </row>
    <row r="196" s="1" customFormat="1" ht="18.75" customHeight="1">
      <c r="B196" s="337"/>
      <c r="C196" s="347"/>
      <c r="D196" s="347"/>
      <c r="E196" s="347"/>
      <c r="F196" s="357"/>
      <c r="G196" s="347"/>
      <c r="H196" s="347"/>
      <c r="I196" s="347"/>
      <c r="J196" s="347"/>
      <c r="K196" s="337"/>
    </row>
    <row r="197" s="1" customFormat="1" ht="18.75" customHeight="1">
      <c r="B197" s="337"/>
      <c r="C197" s="347"/>
      <c r="D197" s="347"/>
      <c r="E197" s="347"/>
      <c r="F197" s="357"/>
      <c r="G197" s="347"/>
      <c r="H197" s="347"/>
      <c r="I197" s="347"/>
      <c r="J197" s="347"/>
      <c r="K197" s="337"/>
    </row>
    <row r="198" s="1" customFormat="1" ht="18.75" customHeight="1">
      <c r="B198" s="309"/>
      <c r="C198" s="309"/>
      <c r="D198" s="309"/>
      <c r="E198" s="309"/>
      <c r="F198" s="309"/>
      <c r="G198" s="309"/>
      <c r="H198" s="309"/>
      <c r="I198" s="309"/>
      <c r="J198" s="309"/>
      <c r="K198" s="309"/>
    </row>
    <row r="199" s="1" customFormat="1" ht="13.5">
      <c r="B199" s="288"/>
      <c r="C199" s="289"/>
      <c r="D199" s="289"/>
      <c r="E199" s="289"/>
      <c r="F199" s="289"/>
      <c r="G199" s="289"/>
      <c r="H199" s="289"/>
      <c r="I199" s="289"/>
      <c r="J199" s="289"/>
      <c r="K199" s="290"/>
    </row>
    <row r="200" s="1" customFormat="1" ht="21">
      <c r="B200" s="291"/>
      <c r="C200" s="292" t="s">
        <v>982</v>
      </c>
      <c r="D200" s="292"/>
      <c r="E200" s="292"/>
      <c r="F200" s="292"/>
      <c r="G200" s="292"/>
      <c r="H200" s="292"/>
      <c r="I200" s="292"/>
      <c r="J200" s="292"/>
      <c r="K200" s="293"/>
    </row>
    <row r="201" s="1" customFormat="1" ht="25.5" customHeight="1">
      <c r="B201" s="291"/>
      <c r="C201" s="371" t="s">
        <v>983</v>
      </c>
      <c r="D201" s="371"/>
      <c r="E201" s="371"/>
      <c r="F201" s="371" t="s">
        <v>984</v>
      </c>
      <c r="G201" s="372"/>
      <c r="H201" s="371" t="s">
        <v>985</v>
      </c>
      <c r="I201" s="371"/>
      <c r="J201" s="371"/>
      <c r="K201" s="293"/>
    </row>
    <row r="202" s="1" customFormat="1" ht="5.25" customHeight="1">
      <c r="B202" s="326"/>
      <c r="C202" s="321"/>
      <c r="D202" s="321"/>
      <c r="E202" s="321"/>
      <c r="F202" s="321"/>
      <c r="G202" s="347"/>
      <c r="H202" s="321"/>
      <c r="I202" s="321"/>
      <c r="J202" s="321"/>
      <c r="K202" s="349"/>
    </row>
    <row r="203" s="1" customFormat="1" ht="15" customHeight="1">
      <c r="B203" s="326"/>
      <c r="C203" s="301" t="s">
        <v>975</v>
      </c>
      <c r="D203" s="301"/>
      <c r="E203" s="301"/>
      <c r="F203" s="324" t="s">
        <v>43</v>
      </c>
      <c r="G203" s="301"/>
      <c r="H203" s="301" t="s">
        <v>986</v>
      </c>
      <c r="I203" s="301"/>
      <c r="J203" s="301"/>
      <c r="K203" s="349"/>
    </row>
    <row r="204" s="1" customFormat="1" ht="15" customHeight="1">
      <c r="B204" s="326"/>
      <c r="C204" s="301"/>
      <c r="D204" s="301"/>
      <c r="E204" s="301"/>
      <c r="F204" s="324" t="s">
        <v>44</v>
      </c>
      <c r="G204" s="301"/>
      <c r="H204" s="301" t="s">
        <v>987</v>
      </c>
      <c r="I204" s="301"/>
      <c r="J204" s="301"/>
      <c r="K204" s="349"/>
    </row>
    <row r="205" s="1" customFormat="1" ht="15" customHeight="1">
      <c r="B205" s="326"/>
      <c r="C205" s="301"/>
      <c r="D205" s="301"/>
      <c r="E205" s="301"/>
      <c r="F205" s="324" t="s">
        <v>47</v>
      </c>
      <c r="G205" s="301"/>
      <c r="H205" s="301" t="s">
        <v>988</v>
      </c>
      <c r="I205" s="301"/>
      <c r="J205" s="301"/>
      <c r="K205" s="349"/>
    </row>
    <row r="206" s="1" customFormat="1" ht="15" customHeight="1">
      <c r="B206" s="326"/>
      <c r="C206" s="301"/>
      <c r="D206" s="301"/>
      <c r="E206" s="301"/>
      <c r="F206" s="324" t="s">
        <v>45</v>
      </c>
      <c r="G206" s="301"/>
      <c r="H206" s="301" t="s">
        <v>989</v>
      </c>
      <c r="I206" s="301"/>
      <c r="J206" s="301"/>
      <c r="K206" s="349"/>
    </row>
    <row r="207" s="1" customFormat="1" ht="15" customHeight="1">
      <c r="B207" s="326"/>
      <c r="C207" s="301"/>
      <c r="D207" s="301"/>
      <c r="E207" s="301"/>
      <c r="F207" s="324" t="s">
        <v>46</v>
      </c>
      <c r="G207" s="301"/>
      <c r="H207" s="301" t="s">
        <v>990</v>
      </c>
      <c r="I207" s="301"/>
      <c r="J207" s="301"/>
      <c r="K207" s="349"/>
    </row>
    <row r="208" s="1" customFormat="1" ht="15" customHeight="1">
      <c r="B208" s="326"/>
      <c r="C208" s="301"/>
      <c r="D208" s="301"/>
      <c r="E208" s="301"/>
      <c r="F208" s="324"/>
      <c r="G208" s="301"/>
      <c r="H208" s="301"/>
      <c r="I208" s="301"/>
      <c r="J208" s="301"/>
      <c r="K208" s="349"/>
    </row>
    <row r="209" s="1" customFormat="1" ht="15" customHeight="1">
      <c r="B209" s="326"/>
      <c r="C209" s="301" t="s">
        <v>929</v>
      </c>
      <c r="D209" s="301"/>
      <c r="E209" s="301"/>
      <c r="F209" s="324" t="s">
        <v>79</v>
      </c>
      <c r="G209" s="301"/>
      <c r="H209" s="301" t="s">
        <v>991</v>
      </c>
      <c r="I209" s="301"/>
      <c r="J209" s="301"/>
      <c r="K209" s="349"/>
    </row>
    <row r="210" s="1" customFormat="1" ht="15" customHeight="1">
      <c r="B210" s="326"/>
      <c r="C210" s="301"/>
      <c r="D210" s="301"/>
      <c r="E210" s="301"/>
      <c r="F210" s="324" t="s">
        <v>824</v>
      </c>
      <c r="G210" s="301"/>
      <c r="H210" s="301" t="s">
        <v>825</v>
      </c>
      <c r="I210" s="301"/>
      <c r="J210" s="301"/>
      <c r="K210" s="349"/>
    </row>
    <row r="211" s="1" customFormat="1" ht="15" customHeight="1">
      <c r="B211" s="326"/>
      <c r="C211" s="301"/>
      <c r="D211" s="301"/>
      <c r="E211" s="301"/>
      <c r="F211" s="324" t="s">
        <v>822</v>
      </c>
      <c r="G211" s="301"/>
      <c r="H211" s="301" t="s">
        <v>992</v>
      </c>
      <c r="I211" s="301"/>
      <c r="J211" s="301"/>
      <c r="K211" s="349"/>
    </row>
    <row r="212" s="1" customFormat="1" ht="15" customHeight="1">
      <c r="B212" s="373"/>
      <c r="C212" s="301"/>
      <c r="D212" s="301"/>
      <c r="E212" s="301"/>
      <c r="F212" s="324" t="s">
        <v>826</v>
      </c>
      <c r="G212" s="362"/>
      <c r="H212" s="353" t="s">
        <v>827</v>
      </c>
      <c r="I212" s="353"/>
      <c r="J212" s="353"/>
      <c r="K212" s="374"/>
    </row>
    <row r="213" s="1" customFormat="1" ht="15" customHeight="1">
      <c r="B213" s="373"/>
      <c r="C213" s="301"/>
      <c r="D213" s="301"/>
      <c r="E213" s="301"/>
      <c r="F213" s="324" t="s">
        <v>828</v>
      </c>
      <c r="G213" s="362"/>
      <c r="H213" s="353" t="s">
        <v>593</v>
      </c>
      <c r="I213" s="353"/>
      <c r="J213" s="353"/>
      <c r="K213" s="374"/>
    </row>
    <row r="214" s="1" customFormat="1" ht="15" customHeight="1">
      <c r="B214" s="373"/>
      <c r="C214" s="301"/>
      <c r="D214" s="301"/>
      <c r="E214" s="301"/>
      <c r="F214" s="324"/>
      <c r="G214" s="362"/>
      <c r="H214" s="353"/>
      <c r="I214" s="353"/>
      <c r="J214" s="353"/>
      <c r="K214" s="374"/>
    </row>
    <row r="215" s="1" customFormat="1" ht="15" customHeight="1">
      <c r="B215" s="373"/>
      <c r="C215" s="301" t="s">
        <v>953</v>
      </c>
      <c r="D215" s="301"/>
      <c r="E215" s="301"/>
      <c r="F215" s="324">
        <v>1</v>
      </c>
      <c r="G215" s="362"/>
      <c r="H215" s="353" t="s">
        <v>993</v>
      </c>
      <c r="I215" s="353"/>
      <c r="J215" s="353"/>
      <c r="K215" s="374"/>
    </row>
    <row r="216" s="1" customFormat="1" ht="15" customHeight="1">
      <c r="B216" s="373"/>
      <c r="C216" s="301"/>
      <c r="D216" s="301"/>
      <c r="E216" s="301"/>
      <c r="F216" s="324">
        <v>2</v>
      </c>
      <c r="G216" s="362"/>
      <c r="H216" s="353" t="s">
        <v>994</v>
      </c>
      <c r="I216" s="353"/>
      <c r="J216" s="353"/>
      <c r="K216" s="374"/>
    </row>
    <row r="217" s="1" customFormat="1" ht="15" customHeight="1">
      <c r="B217" s="373"/>
      <c r="C217" s="301"/>
      <c r="D217" s="301"/>
      <c r="E217" s="301"/>
      <c r="F217" s="324">
        <v>3</v>
      </c>
      <c r="G217" s="362"/>
      <c r="H217" s="353" t="s">
        <v>995</v>
      </c>
      <c r="I217" s="353"/>
      <c r="J217" s="353"/>
      <c r="K217" s="374"/>
    </row>
    <row r="218" s="1" customFormat="1" ht="15" customHeight="1">
      <c r="B218" s="373"/>
      <c r="C218" s="301"/>
      <c r="D218" s="301"/>
      <c r="E218" s="301"/>
      <c r="F218" s="324">
        <v>4</v>
      </c>
      <c r="G218" s="362"/>
      <c r="H218" s="353" t="s">
        <v>996</v>
      </c>
      <c r="I218" s="353"/>
      <c r="J218" s="353"/>
      <c r="K218" s="374"/>
    </row>
    <row r="219" s="1" customFormat="1" ht="12.75" customHeight="1">
      <c r="B219" s="375"/>
      <c r="C219" s="376"/>
      <c r="D219" s="376"/>
      <c r="E219" s="376"/>
      <c r="F219" s="376"/>
      <c r="G219" s="376"/>
      <c r="H219" s="376"/>
      <c r="I219" s="376"/>
      <c r="J219" s="376"/>
      <c r="K219" s="377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NEUWIRTH\Uzivatel</dc:creator>
  <cp:lastModifiedBy>NEUWIRTH\Uzivatel</cp:lastModifiedBy>
  <dcterms:created xsi:type="dcterms:W3CDTF">2024-07-18T07:56:22Z</dcterms:created>
  <dcterms:modified xsi:type="dcterms:W3CDTF">2024-07-18T07:56:32Z</dcterms:modified>
</cp:coreProperties>
</file>